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上園　雅子（本部ダイバーシティ推進室ダイ\Downloads\"/>
    </mc:Choice>
  </mc:AlternateContent>
  <xr:revisionPtr revIDLastSave="0" documentId="13_ncr:1_{5340D50C-5ABE-4B57-A9CB-79181A63C7A1}" xr6:coauthVersionLast="47" xr6:coauthVersionMax="47" xr10:uidLastSave="{00000000-0000-0000-0000-000000000000}"/>
  <workbookProtection workbookPassword="CC41" lockStructure="1"/>
  <bookViews>
    <workbookView xWindow="980" yWindow="330" windowWidth="21580" windowHeight="14110" tabRatio="874" activeTab="1" xr2:uid="{00000000-000D-0000-FFFF-FFFF00000000}"/>
  </bookViews>
  <sheets>
    <sheet name="表紙" sheetId="7" r:id="rId1"/>
    <sheet name="令和6年度  手数料計算" sheetId="35" r:id="rId2"/>
    <sheet name="令和6年度  条件" sheetId="34" state="hidden" r:id="rId3"/>
    <sheet name="令和5年度  手数料計算" sheetId="33" r:id="rId4"/>
    <sheet name="令和4年度  手数料計算" sheetId="29" r:id="rId5"/>
    <sheet name="令和3年度  手数料計算" sheetId="27" state="hidden" r:id="rId6"/>
    <sheet name="令和2年度  手数料計算" sheetId="25" state="hidden" r:id="rId7"/>
    <sheet name="令和3年度  条件" sheetId="28" state="hidden" r:id="rId8"/>
    <sheet name="令和5年度  条件" sheetId="32" state="hidden" r:id="rId9"/>
    <sheet name="令和4年度  条件" sheetId="30" state="hidden" r:id="rId10"/>
    <sheet name="令和2年度  条件" sheetId="26" state="hidden" r:id="rId11"/>
  </sheets>
  <definedNames>
    <definedName name="_xlnm.Print_Area" localSheetId="6">'令和2年度  手数料計算'!$A$1:$O$24</definedName>
    <definedName name="_xlnm.Print_Area" localSheetId="5">'令和3年度  手数料計算'!$A$1:$O$24</definedName>
    <definedName name="_xlnm.Print_Area" localSheetId="4">'令和4年度  手数料計算'!$A$1:$O$24</definedName>
    <definedName name="_xlnm.Print_Area" localSheetId="3">'令和5年度  手数料計算'!$A$1:$T$32</definedName>
    <definedName name="_xlnm.Print_Area" localSheetId="1">'令和6年度  手数料計算'!$A$1:$T$32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0" i="35" l="1"/>
  <c r="O29" i="35" l="1"/>
  <c r="S30" i="35"/>
  <c r="O27" i="35"/>
  <c r="F31" i="35"/>
  <c r="M31" i="35" s="1"/>
  <c r="M30" i="35"/>
  <c r="M29" i="35"/>
  <c r="M26" i="35"/>
  <c r="M27" i="35"/>
  <c r="F28" i="35"/>
  <c r="M28" i="35" s="1"/>
  <c r="N29" i="35" l="1"/>
  <c r="N30" i="35"/>
  <c r="S27" i="35"/>
  <c r="N27" i="35" s="1"/>
  <c r="S21" i="35"/>
  <c r="S18" i="35"/>
  <c r="S12" i="35"/>
  <c r="S9" i="35"/>
  <c r="N31" i="35" l="1"/>
  <c r="I31" i="35" s="1"/>
  <c r="F10" i="35"/>
  <c r="M10" i="35" s="1"/>
  <c r="O26" i="35"/>
  <c r="N26" i="35" s="1"/>
  <c r="N28" i="35" s="1"/>
  <c r="I28" i="35" s="1"/>
  <c r="R21" i="35"/>
  <c r="O21" i="35"/>
  <c r="O20" i="35"/>
  <c r="O18" i="35"/>
  <c r="O17" i="35"/>
  <c r="R12" i="35"/>
  <c r="O12" i="35"/>
  <c r="O11" i="35"/>
  <c r="O9" i="35"/>
  <c r="O8" i="35"/>
  <c r="G24" i="35"/>
  <c r="F24" i="35"/>
  <c r="G23" i="35"/>
  <c r="F23" i="35"/>
  <c r="G22" i="35"/>
  <c r="P22" i="35" s="1"/>
  <c r="F22" i="35"/>
  <c r="M22" i="35" s="1"/>
  <c r="P21" i="35"/>
  <c r="M21" i="35"/>
  <c r="M20" i="35"/>
  <c r="F19" i="35"/>
  <c r="M19" i="35" s="1"/>
  <c r="M18" i="35"/>
  <c r="M17" i="35"/>
  <c r="N17" i="35" s="1"/>
  <c r="G15" i="35"/>
  <c r="G16" i="35" s="1"/>
  <c r="F15" i="35"/>
  <c r="F14" i="35"/>
  <c r="G13" i="35"/>
  <c r="P13" i="35" s="1"/>
  <c r="F13" i="35"/>
  <c r="M13" i="35" s="1"/>
  <c r="P12" i="35"/>
  <c r="M12" i="35"/>
  <c r="Q11" i="35"/>
  <c r="M11" i="35"/>
  <c r="P9" i="35"/>
  <c r="M9" i="35"/>
  <c r="P8" i="35"/>
  <c r="P10" i="35" s="1"/>
  <c r="M8" i="35"/>
  <c r="N8" i="35" s="1"/>
  <c r="O11" i="33"/>
  <c r="N11" i="35" l="1"/>
  <c r="F25" i="35"/>
  <c r="G25" i="35"/>
  <c r="Q21" i="35"/>
  <c r="Q22" i="35" s="1"/>
  <c r="N20" i="35"/>
  <c r="N21" i="35"/>
  <c r="Q12" i="35"/>
  <c r="Q13" i="35" s="1"/>
  <c r="N9" i="35"/>
  <c r="N10" i="35" s="1"/>
  <c r="I16" i="35" s="1"/>
  <c r="F16" i="35"/>
  <c r="N18" i="35"/>
  <c r="N19" i="35" s="1"/>
  <c r="N12" i="35"/>
  <c r="N13" i="35" s="1"/>
  <c r="M29" i="33"/>
  <c r="M8" i="33"/>
  <c r="F28" i="33"/>
  <c r="M28" i="33" s="1"/>
  <c r="G24" i="33"/>
  <c r="G15" i="33"/>
  <c r="G16" i="33" s="1"/>
  <c r="G22" i="33"/>
  <c r="G13" i="33"/>
  <c r="P13" i="33" s="1"/>
  <c r="F24" i="33"/>
  <c r="F23" i="33"/>
  <c r="F19" i="33"/>
  <c r="F22" i="33"/>
  <c r="F15" i="33"/>
  <c r="F14" i="33"/>
  <c r="N22" i="35" l="1"/>
  <c r="I25" i="35" s="1"/>
  <c r="F16" i="33"/>
  <c r="F25" i="33"/>
  <c r="S9" i="33"/>
  <c r="E3" i="35" l="1"/>
  <c r="P12" i="33"/>
  <c r="M18" i="33"/>
  <c r="M20" i="33"/>
  <c r="M21" i="33"/>
  <c r="M17" i="33"/>
  <c r="Q11" i="33"/>
  <c r="P21" i="33"/>
  <c r="M9" i="33"/>
  <c r="M11" i="33"/>
  <c r="M12" i="33"/>
  <c r="P22" i="33"/>
  <c r="M22" i="33"/>
  <c r="M19" i="33"/>
  <c r="F13" i="33"/>
  <c r="M13" i="33" s="1"/>
  <c r="M27" i="33"/>
  <c r="M26" i="33"/>
  <c r="P9" i="33"/>
  <c r="P8" i="33"/>
  <c r="P10" i="33" l="1"/>
  <c r="F10" i="33"/>
  <c r="M10" i="33" s="1"/>
  <c r="O29" i="33" l="1"/>
  <c r="S27" i="33"/>
  <c r="O27" i="33"/>
  <c r="O26" i="33"/>
  <c r="N26" i="33" s="1"/>
  <c r="G23" i="33"/>
  <c r="G25" i="33" s="1"/>
  <c r="S21" i="33"/>
  <c r="N21" i="33" s="1"/>
  <c r="R21" i="33"/>
  <c r="O21" i="33"/>
  <c r="O20" i="33"/>
  <c r="N20" i="33" s="1"/>
  <c r="S18" i="33"/>
  <c r="N18" i="33" s="1"/>
  <c r="O18" i="33"/>
  <c r="O17" i="33"/>
  <c r="N17" i="33" s="1"/>
  <c r="S12" i="33"/>
  <c r="Q12" i="33" s="1"/>
  <c r="Q13" i="33" s="1"/>
  <c r="R12" i="33"/>
  <c r="O12" i="33"/>
  <c r="O9" i="33"/>
  <c r="N9" i="33" s="1"/>
  <c r="N10" i="33" s="1"/>
  <c r="O8" i="33"/>
  <c r="N8" i="33" s="1"/>
  <c r="N27" i="33" l="1"/>
  <c r="N22" i="33"/>
  <c r="Q21" i="33"/>
  <c r="Q22" i="33" s="1"/>
  <c r="N12" i="33"/>
  <c r="N11" i="33"/>
  <c r="N29" i="33"/>
  <c r="I29" i="33" s="1"/>
  <c r="E17" i="25"/>
  <c r="E18" i="29"/>
  <c r="E17" i="29"/>
  <c r="E12" i="29"/>
  <c r="E11" i="29"/>
  <c r="N13" i="33" l="1"/>
  <c r="I16" i="33" s="1"/>
  <c r="N28" i="33"/>
  <c r="I28" i="33" s="1"/>
  <c r="N19" i="33"/>
  <c r="I25" i="33" s="1"/>
  <c r="L21" i="29"/>
  <c r="N20" i="29"/>
  <c r="N16" i="29"/>
  <c r="N14" i="29"/>
  <c r="N10" i="29"/>
  <c r="N8" i="29"/>
  <c r="G21" i="29"/>
  <c r="M21" i="29"/>
  <c r="M20" i="29"/>
  <c r="M19" i="29"/>
  <c r="M16" i="29"/>
  <c r="M15" i="29"/>
  <c r="M14" i="29"/>
  <c r="M13" i="29"/>
  <c r="M10" i="29"/>
  <c r="M9" i="29"/>
  <c r="M8" i="29"/>
  <c r="M7" i="29"/>
  <c r="E3" i="33" l="1"/>
  <c r="K21" i="29"/>
  <c r="K20" i="29"/>
  <c r="L20" i="29" s="1"/>
  <c r="K19" i="29"/>
  <c r="L19" i="29" s="1"/>
  <c r="K16" i="29"/>
  <c r="L16" i="29" s="1"/>
  <c r="K15" i="29"/>
  <c r="L15" i="29" s="1"/>
  <c r="K14" i="29"/>
  <c r="L14" i="29" s="1"/>
  <c r="K13" i="29"/>
  <c r="L13" i="29" s="1"/>
  <c r="K10" i="29"/>
  <c r="L10" i="29" s="1"/>
  <c r="K9" i="29"/>
  <c r="L9" i="29" s="1"/>
  <c r="K8" i="29"/>
  <c r="L8" i="29" s="1"/>
  <c r="K7" i="29"/>
  <c r="L7" i="29" s="1"/>
  <c r="G20" i="29" l="1"/>
  <c r="G18" i="29"/>
  <c r="G12" i="29"/>
  <c r="G21" i="27"/>
  <c r="E3" i="29" l="1"/>
  <c r="N20" i="27"/>
  <c r="L21" i="27"/>
  <c r="M21" i="27"/>
  <c r="M20" i="27"/>
  <c r="M19" i="27"/>
  <c r="M16" i="27"/>
  <c r="M15" i="27"/>
  <c r="M14" i="27"/>
  <c r="M13" i="27"/>
  <c r="N16" i="27"/>
  <c r="N14" i="27"/>
  <c r="N10" i="27"/>
  <c r="N8" i="27"/>
  <c r="M10" i="27"/>
  <c r="M9" i="27"/>
  <c r="M8" i="27"/>
  <c r="M7" i="27"/>
  <c r="K21" i="27"/>
  <c r="K20" i="27"/>
  <c r="L20" i="27" s="1"/>
  <c r="K19" i="27"/>
  <c r="L19" i="27" s="1"/>
  <c r="E18" i="27"/>
  <c r="E17" i="27"/>
  <c r="K16" i="27"/>
  <c r="L16" i="27" s="1"/>
  <c r="K15" i="27"/>
  <c r="L15" i="27" s="1"/>
  <c r="K14" i="27"/>
  <c r="L14" i="27" s="1"/>
  <c r="K13" i="27"/>
  <c r="L13" i="27" s="1"/>
  <c r="E12" i="27"/>
  <c r="E11" i="27"/>
  <c r="K10" i="27"/>
  <c r="L10" i="27" s="1"/>
  <c r="K9" i="27"/>
  <c r="L9" i="27" s="1"/>
  <c r="K8" i="27"/>
  <c r="L8" i="27" s="1"/>
  <c r="K7" i="27"/>
  <c r="L7" i="27" s="1"/>
  <c r="G20" i="27" l="1"/>
  <c r="G18" i="27"/>
  <c r="G12" i="27"/>
  <c r="N8" i="25"/>
  <c r="N20" i="25"/>
  <c r="N16" i="25"/>
  <c r="N14" i="25"/>
  <c r="N10" i="25"/>
  <c r="G21" i="25"/>
  <c r="M21" i="25"/>
  <c r="M20" i="25"/>
  <c r="M19" i="25"/>
  <c r="M16" i="25"/>
  <c r="M15" i="25"/>
  <c r="M14" i="25"/>
  <c r="M13" i="25"/>
  <c r="M10" i="25"/>
  <c r="M9" i="25"/>
  <c r="M8" i="25"/>
  <c r="M7" i="25"/>
  <c r="L21" i="25"/>
  <c r="K21" i="25"/>
  <c r="K20" i="25"/>
  <c r="L20" i="25" s="1"/>
  <c r="K19" i="25"/>
  <c r="L19" i="25" s="1"/>
  <c r="E18" i="25"/>
  <c r="K16" i="25"/>
  <c r="L16" i="25" s="1"/>
  <c r="K15" i="25"/>
  <c r="L15" i="25" s="1"/>
  <c r="K14" i="25"/>
  <c r="L14" i="25" s="1"/>
  <c r="K13" i="25"/>
  <c r="L13" i="25" s="1"/>
  <c r="E12" i="25"/>
  <c r="E11" i="25"/>
  <c r="K10" i="25"/>
  <c r="L10" i="25" s="1"/>
  <c r="K9" i="25"/>
  <c r="L9" i="25" s="1"/>
  <c r="K8" i="25"/>
  <c r="L8" i="25" s="1"/>
  <c r="K7" i="25"/>
  <c r="L7" i="25" s="1"/>
  <c r="E3" i="27" l="1"/>
  <c r="G12" i="25"/>
  <c r="G20" i="25"/>
  <c r="G18" i="25"/>
  <c r="E3" i="25" l="1"/>
</calcChain>
</file>

<file path=xl/sharedStrings.xml><?xml version="1.0" encoding="utf-8"?>
<sst xmlns="http://schemas.openxmlformats.org/spreadsheetml/2006/main" count="406" uniqueCount="66">
  <si>
    <t>紙レセプト</t>
    <rPh sb="0" eb="1">
      <t>カミ</t>
    </rPh>
    <phoneticPr fontId="2"/>
  </si>
  <si>
    <t>電子レセプト</t>
    <rPh sb="0" eb="2">
      <t>デンシ</t>
    </rPh>
    <phoneticPr fontId="2"/>
  </si>
  <si>
    <t>手数料</t>
    <rPh sb="0" eb="3">
      <t>テスウリョウ</t>
    </rPh>
    <phoneticPr fontId="2"/>
  </si>
  <si>
    <t>受取形態</t>
    <rPh sb="0" eb="2">
      <t>ウケトリ</t>
    </rPh>
    <rPh sb="2" eb="4">
      <t>ケイタイ</t>
    </rPh>
    <phoneticPr fontId="2"/>
  </si>
  <si>
    <t>オンライン</t>
    <phoneticPr fontId="2"/>
  </si>
  <si>
    <t>電子媒体</t>
    <rPh sb="0" eb="2">
      <t>デンシ</t>
    </rPh>
    <rPh sb="2" eb="4">
      <t>バイタイ</t>
    </rPh>
    <phoneticPr fontId="2"/>
  </si>
  <si>
    <t>紙媒体</t>
    <rPh sb="0" eb="1">
      <t>カミ</t>
    </rPh>
    <rPh sb="1" eb="3">
      <t>バイタイ</t>
    </rPh>
    <phoneticPr fontId="2"/>
  </si>
  <si>
    <t>基本手数料</t>
    <rPh sb="0" eb="2">
      <t>キホン</t>
    </rPh>
    <rPh sb="2" eb="5">
      <t>テスウリョウ</t>
    </rPh>
    <phoneticPr fontId="2"/>
  </si>
  <si>
    <t>医科、歯科及び訪問</t>
    <rPh sb="0" eb="2">
      <t>イカ</t>
    </rPh>
    <rPh sb="3" eb="5">
      <t>シカ</t>
    </rPh>
    <rPh sb="5" eb="6">
      <t>オヨ</t>
    </rPh>
    <rPh sb="7" eb="9">
      <t>ホウモン</t>
    </rPh>
    <phoneticPr fontId="2"/>
  </si>
  <si>
    <t>点数表</t>
    <rPh sb="0" eb="2">
      <t>テンスウ</t>
    </rPh>
    <rPh sb="2" eb="3">
      <t>ヒョウ</t>
    </rPh>
    <phoneticPr fontId="2"/>
  </si>
  <si>
    <t>調剤</t>
    <rPh sb="0" eb="2">
      <t>チョウザイ</t>
    </rPh>
    <phoneticPr fontId="2"/>
  </si>
  <si>
    <t>付加手数料</t>
    <rPh sb="0" eb="2">
      <t>フカ</t>
    </rPh>
    <rPh sb="2" eb="5">
      <t>テスウリョウ</t>
    </rPh>
    <phoneticPr fontId="2"/>
  </si>
  <si>
    <t>レセプト受取形態</t>
    <rPh sb="4" eb="6">
      <t>ウケトリ</t>
    </rPh>
    <rPh sb="6" eb="8">
      <t>ケイタイ</t>
    </rPh>
    <phoneticPr fontId="2"/>
  </si>
  <si>
    <t>連名簿受取形態</t>
    <rPh sb="0" eb="1">
      <t>レン</t>
    </rPh>
    <rPh sb="1" eb="3">
      <t>メイボ</t>
    </rPh>
    <rPh sb="3" eb="5">
      <t>ウケトリ</t>
    </rPh>
    <rPh sb="5" eb="7">
      <t>ケイタイ</t>
    </rPh>
    <phoneticPr fontId="2"/>
  </si>
  <si>
    <t>紙媒体＋連名簿（電子媒体）</t>
    <rPh sb="0" eb="1">
      <t>カミ</t>
    </rPh>
    <rPh sb="1" eb="3">
      <t>バイタイ</t>
    </rPh>
    <rPh sb="4" eb="5">
      <t>レン</t>
    </rPh>
    <rPh sb="5" eb="7">
      <t>メイボ</t>
    </rPh>
    <rPh sb="8" eb="10">
      <t>デンシ</t>
    </rPh>
    <rPh sb="10" eb="12">
      <t>バイタイ</t>
    </rPh>
    <phoneticPr fontId="2"/>
  </si>
  <si>
    <t>区分</t>
    <rPh sb="0" eb="2">
      <t>クブン</t>
    </rPh>
    <phoneticPr fontId="2"/>
  </si>
  <si>
    <t>オンライン</t>
  </si>
  <si>
    <t>算定件数</t>
    <rPh sb="0" eb="2">
      <t>サンテイ</t>
    </rPh>
    <rPh sb="2" eb="4">
      <t>ケンスウ</t>
    </rPh>
    <phoneticPr fontId="2"/>
  </si>
  <si>
    <t>再審査件数</t>
    <rPh sb="0" eb="3">
      <t>サイシンサ</t>
    </rPh>
    <rPh sb="3" eb="5">
      <t>ケンスウ</t>
    </rPh>
    <phoneticPr fontId="2"/>
  </si>
  <si>
    <t>療養の給付</t>
    <rPh sb="0" eb="2">
      <t>リョウヨウ</t>
    </rPh>
    <rPh sb="3" eb="5">
      <t>キュウフ</t>
    </rPh>
    <phoneticPr fontId="2"/>
  </si>
  <si>
    <t>医科</t>
    <rPh sb="0" eb="2">
      <t>イカ</t>
    </rPh>
    <phoneticPr fontId="2"/>
  </si>
  <si>
    <t>入院</t>
    <rPh sb="0" eb="2">
      <t>ニュウイン</t>
    </rPh>
    <phoneticPr fontId="2"/>
  </si>
  <si>
    <t>入院外</t>
    <rPh sb="0" eb="2">
      <t>ニュウイン</t>
    </rPh>
    <rPh sb="2" eb="3">
      <t>ガイ</t>
    </rPh>
    <phoneticPr fontId="2"/>
  </si>
  <si>
    <t>計</t>
    <rPh sb="0" eb="1">
      <t>ケイ</t>
    </rPh>
    <phoneticPr fontId="2"/>
  </si>
  <si>
    <t>歯科</t>
    <rPh sb="0" eb="2">
      <t>シカ</t>
    </rPh>
    <phoneticPr fontId="2"/>
  </si>
  <si>
    <t>訪問看護</t>
    <rPh sb="0" eb="2">
      <t>ホウモン</t>
    </rPh>
    <rPh sb="2" eb="4">
      <t>カンゴ</t>
    </rPh>
    <phoneticPr fontId="2"/>
  </si>
  <si>
    <t>医科入院</t>
    <rPh sb="0" eb="2">
      <t>イカ</t>
    </rPh>
    <rPh sb="2" eb="4">
      <t>ニュウイン</t>
    </rPh>
    <phoneticPr fontId="2"/>
  </si>
  <si>
    <t>医科入院外</t>
    <rPh sb="0" eb="2">
      <t>イカ</t>
    </rPh>
    <rPh sb="2" eb="4">
      <t>ニュウイン</t>
    </rPh>
    <rPh sb="4" eb="5">
      <t>ガイ</t>
    </rPh>
    <phoneticPr fontId="2"/>
  </si>
  <si>
    <t>歯科入院</t>
    <rPh sb="0" eb="2">
      <t>シカ</t>
    </rPh>
    <rPh sb="2" eb="4">
      <t>ニュウイン</t>
    </rPh>
    <phoneticPr fontId="2"/>
  </si>
  <si>
    <t>歯科入院外</t>
    <rPh sb="0" eb="2">
      <t>シカ</t>
    </rPh>
    <rPh sb="2" eb="4">
      <t>ニュウイン</t>
    </rPh>
    <rPh sb="4" eb="5">
      <t>ガイ</t>
    </rPh>
    <phoneticPr fontId="2"/>
  </si>
  <si>
    <t>訪問</t>
    <rPh sb="0" eb="2">
      <t>ホウモン</t>
    </rPh>
    <phoneticPr fontId="2"/>
  </si>
  <si>
    <t>①件数</t>
    <rPh sb="1" eb="3">
      <t>ケンスウ</t>
    </rPh>
    <phoneticPr fontId="2"/>
  </si>
  <si>
    <t>③基本手数料</t>
    <rPh sb="1" eb="3">
      <t>キホン</t>
    </rPh>
    <rPh sb="3" eb="6">
      <t>テスウリョウ</t>
    </rPh>
    <phoneticPr fontId="2"/>
  </si>
  <si>
    <t>④付加手数料</t>
    <rPh sb="1" eb="3">
      <t>フカ</t>
    </rPh>
    <rPh sb="3" eb="6">
      <t>テスウリョウ</t>
    </rPh>
    <phoneticPr fontId="2"/>
  </si>
  <si>
    <t>レセプト形態</t>
    <rPh sb="4" eb="6">
      <t>ケイタイ</t>
    </rPh>
    <phoneticPr fontId="2"/>
  </si>
  <si>
    <t>入外</t>
    <rPh sb="0" eb="1">
      <t>ニュウ</t>
    </rPh>
    <rPh sb="1" eb="2">
      <t>ガイ</t>
    </rPh>
    <phoneticPr fontId="2"/>
  </si>
  <si>
    <t>②手数料
（①×（③＋④））</t>
    <rPh sb="1" eb="4">
      <t>テスウリョウ</t>
    </rPh>
    <phoneticPr fontId="2"/>
  </si>
  <si>
    <t>手数料合計</t>
    <rPh sb="0" eb="3">
      <t>テスウリョウ</t>
    </rPh>
    <rPh sb="3" eb="5">
      <t>ゴウケイ</t>
    </rPh>
    <phoneticPr fontId="2"/>
  </si>
  <si>
    <t>端数調整額</t>
    <rPh sb="0" eb="2">
      <t>ハスウ</t>
    </rPh>
    <rPh sb="2" eb="4">
      <t>チョウセイ</t>
    </rPh>
    <rPh sb="4" eb="5">
      <t>ガク</t>
    </rPh>
    <phoneticPr fontId="2"/>
  </si>
  <si>
    <t>手数料＝算定件数×（手数料＋付加手数料）－再審査件数×基本手数料－端数調整額</t>
    <rPh sb="0" eb="3">
      <t>テスウリョウ</t>
    </rPh>
    <rPh sb="4" eb="6">
      <t>サンテイ</t>
    </rPh>
    <rPh sb="6" eb="8">
      <t>ケンスウ</t>
    </rPh>
    <rPh sb="10" eb="13">
      <t>テスウリョウ</t>
    </rPh>
    <rPh sb="14" eb="16">
      <t>フカ</t>
    </rPh>
    <rPh sb="16" eb="19">
      <t>テスウリョウ</t>
    </rPh>
    <rPh sb="21" eb="24">
      <t>サイシンサ</t>
    </rPh>
    <rPh sb="24" eb="26">
      <t>ケンスウ</t>
    </rPh>
    <rPh sb="27" eb="29">
      <t>キホン</t>
    </rPh>
    <rPh sb="29" eb="32">
      <t>テスウリョウ</t>
    </rPh>
    <rPh sb="33" eb="35">
      <t>ハスウ</t>
    </rPh>
    <rPh sb="35" eb="37">
      <t>チョウセイ</t>
    </rPh>
    <rPh sb="37" eb="38">
      <t>ガク</t>
    </rPh>
    <phoneticPr fontId="2"/>
  </si>
  <si>
    <t>手数料計算（保険者用）</t>
    <rPh sb="0" eb="3">
      <t>テスウリョウ</t>
    </rPh>
    <rPh sb="3" eb="5">
      <t>ケイサン</t>
    </rPh>
    <rPh sb="6" eb="9">
      <t>ホケンシャ</t>
    </rPh>
    <rPh sb="9" eb="10">
      <t>ヨウ</t>
    </rPh>
    <phoneticPr fontId="2"/>
  </si>
  <si>
    <t>※　黄色が入力箇所です。（件数がマイナスの場合は、マイナスの符号を併せて入力願います。）</t>
    <rPh sb="2" eb="4">
      <t>キイロ</t>
    </rPh>
    <rPh sb="5" eb="7">
      <t>ニュウリョク</t>
    </rPh>
    <rPh sb="7" eb="9">
      <t>カショ</t>
    </rPh>
    <rPh sb="13" eb="15">
      <t>ケンスウ</t>
    </rPh>
    <rPh sb="21" eb="23">
      <t>バアイ</t>
    </rPh>
    <rPh sb="30" eb="32">
      <t>フゴウ</t>
    </rPh>
    <rPh sb="33" eb="34">
      <t>アワ</t>
    </rPh>
    <rPh sb="36" eb="38">
      <t>ニュウリョク</t>
    </rPh>
    <rPh sb="38" eb="39">
      <t>ネガ</t>
    </rPh>
    <phoneticPr fontId="2"/>
  </si>
  <si>
    <t>令和2年度　手数料算出表（保険者）</t>
    <rPh sb="0" eb="2">
      <t>レイワ</t>
    </rPh>
    <rPh sb="3" eb="5">
      <t>ネンド</t>
    </rPh>
    <rPh sb="4" eb="5">
      <t>ド</t>
    </rPh>
    <rPh sb="6" eb="9">
      <t>テスウリョウ</t>
    </rPh>
    <rPh sb="9" eb="11">
      <t>サンシュツ</t>
    </rPh>
    <rPh sb="11" eb="12">
      <t>ヒョウ</t>
    </rPh>
    <rPh sb="13" eb="16">
      <t>ホケンシャ</t>
    </rPh>
    <phoneticPr fontId="2"/>
  </si>
  <si>
    <t>令和３年度　手数料算出表（保険者）</t>
    <rPh sb="0" eb="2">
      <t>レイワ</t>
    </rPh>
    <rPh sb="3" eb="5">
      <t>ネンド</t>
    </rPh>
    <rPh sb="4" eb="5">
      <t>ド</t>
    </rPh>
    <rPh sb="6" eb="9">
      <t>テスウリョウ</t>
    </rPh>
    <rPh sb="9" eb="11">
      <t>サンシュツ</t>
    </rPh>
    <rPh sb="11" eb="12">
      <t>ヒョウ</t>
    </rPh>
    <rPh sb="13" eb="16">
      <t>ホケンシャ</t>
    </rPh>
    <phoneticPr fontId="2"/>
  </si>
  <si>
    <t>令和４年度　手数料算出表（保険者）</t>
    <rPh sb="0" eb="2">
      <t>レイワ</t>
    </rPh>
    <rPh sb="3" eb="5">
      <t>ネンド</t>
    </rPh>
    <rPh sb="4" eb="5">
      <t>ド</t>
    </rPh>
    <rPh sb="6" eb="9">
      <t>テスウリョウ</t>
    </rPh>
    <rPh sb="9" eb="11">
      <t>サンシュツ</t>
    </rPh>
    <rPh sb="11" eb="12">
      <t>ヒョウ</t>
    </rPh>
    <rPh sb="13" eb="16">
      <t>ホケンシャ</t>
    </rPh>
    <phoneticPr fontId="2"/>
  </si>
  <si>
    <t>判断が明らかなレセプト</t>
    <rPh sb="0" eb="2">
      <t>ハンダン</t>
    </rPh>
    <rPh sb="3" eb="4">
      <t>アキ</t>
    </rPh>
    <phoneticPr fontId="2"/>
  </si>
  <si>
    <t>一般分レセプト
算定件数</t>
    <rPh sb="0" eb="2">
      <t>イッパン</t>
    </rPh>
    <rPh sb="2" eb="3">
      <t>ブン</t>
    </rPh>
    <rPh sb="8" eb="10">
      <t>サンテイ</t>
    </rPh>
    <rPh sb="10" eb="12">
      <t>ケンスウ</t>
    </rPh>
    <phoneticPr fontId="2"/>
  </si>
  <si>
    <t>判断が明らかなレセプト
算定件数</t>
    <rPh sb="0" eb="2">
      <t>ハンダン</t>
    </rPh>
    <rPh sb="3" eb="4">
      <t>アキ</t>
    </rPh>
    <rPh sb="12" eb="14">
      <t>サンテイ</t>
    </rPh>
    <rPh sb="14" eb="16">
      <t>ケンスウ</t>
    </rPh>
    <phoneticPr fontId="2"/>
  </si>
  <si>
    <t>一般分レセプト</t>
    <rPh sb="0" eb="2">
      <t>イッパン</t>
    </rPh>
    <rPh sb="2" eb="3">
      <t>ブン</t>
    </rPh>
    <phoneticPr fontId="2"/>
  </si>
  <si>
    <t>医科、歯科及び訪問（一般分レセプト）</t>
    <rPh sb="0" eb="2">
      <t>イカ</t>
    </rPh>
    <rPh sb="3" eb="5">
      <t>シカ</t>
    </rPh>
    <rPh sb="5" eb="6">
      <t>オヨ</t>
    </rPh>
    <rPh sb="7" eb="9">
      <t>ホウモン</t>
    </rPh>
    <rPh sb="10" eb="12">
      <t>イッパン</t>
    </rPh>
    <rPh sb="12" eb="13">
      <t>ブン</t>
    </rPh>
    <phoneticPr fontId="2"/>
  </si>
  <si>
    <t>医科、歯科及び訪問（判断が明らかなレセプト）</t>
    <rPh sb="0" eb="2">
      <t>イカ</t>
    </rPh>
    <rPh sb="3" eb="5">
      <t>シカ</t>
    </rPh>
    <rPh sb="5" eb="6">
      <t>オヨ</t>
    </rPh>
    <rPh sb="7" eb="9">
      <t>ホウモン</t>
    </rPh>
    <rPh sb="10" eb="12">
      <t>ハンダン</t>
    </rPh>
    <rPh sb="13" eb="14">
      <t>アキ</t>
    </rPh>
    <phoneticPr fontId="2"/>
  </si>
  <si>
    <t>令和５年度　手数料算出表（保険者）</t>
    <rPh sb="0" eb="2">
      <t>レイワ</t>
    </rPh>
    <rPh sb="3" eb="5">
      <t>ネンド</t>
    </rPh>
    <rPh sb="4" eb="5">
      <t>ド</t>
    </rPh>
    <rPh sb="6" eb="9">
      <t>テスウリョウ</t>
    </rPh>
    <rPh sb="9" eb="11">
      <t>サンシュツ</t>
    </rPh>
    <rPh sb="11" eb="12">
      <t>ヒョウ</t>
    </rPh>
    <rPh sb="13" eb="16">
      <t>ホケンシャ</t>
    </rPh>
    <phoneticPr fontId="2"/>
  </si>
  <si>
    <t>③基本手数料</t>
    <phoneticPr fontId="2"/>
  </si>
  <si>
    <t>(上段）突合再審査調整
（下段）再審査調整</t>
    <phoneticPr fontId="2"/>
  </si>
  <si>
    <t>計</t>
    <rPh sb="0" eb="1">
      <t>ケイ</t>
    </rPh>
    <phoneticPr fontId="2"/>
  </si>
  <si>
    <t>合計</t>
    <rPh sb="0" eb="2">
      <t>ゴウケイ</t>
    </rPh>
    <phoneticPr fontId="2"/>
  </si>
  <si>
    <t>計</t>
    <rPh sb="0" eb="1">
      <t>ケイ</t>
    </rPh>
    <phoneticPr fontId="2"/>
  </si>
  <si>
    <t>④件数</t>
    <rPh sb="1" eb="3">
      <t>ケンスウ</t>
    </rPh>
    <phoneticPr fontId="2"/>
  </si>
  <si>
    <t>⑥基本手数料</t>
    <rPh sb="1" eb="3">
      <t>キホン</t>
    </rPh>
    <rPh sb="3" eb="6">
      <t>テスウリョウ</t>
    </rPh>
    <phoneticPr fontId="2"/>
  </si>
  <si>
    <t>⑦付加手数料</t>
    <rPh sb="1" eb="3">
      <t>フカ</t>
    </rPh>
    <rPh sb="3" eb="6">
      <t>テスウリョウ</t>
    </rPh>
    <phoneticPr fontId="2"/>
  </si>
  <si>
    <t>②手数料
（①×（③＋⑦））</t>
    <rPh sb="1" eb="4">
      <t>テスウリョウ</t>
    </rPh>
    <phoneticPr fontId="2"/>
  </si>
  <si>
    <t>⑤手数料
（④×（⑥＋⑦））</t>
    <rPh sb="1" eb="4">
      <t>テスウリョウ</t>
    </rPh>
    <phoneticPr fontId="2"/>
  </si>
  <si>
    <t>令和6年度　手数料計算</t>
  </si>
  <si>
    <t>令和5年度　手数料計算</t>
  </si>
  <si>
    <t>令和4年度　手数料計算</t>
  </si>
  <si>
    <t>令和6年度　手数料算出表（保険者）</t>
    <rPh sb="6" eb="9">
      <t>テスウリョウ</t>
    </rPh>
    <rPh sb="9" eb="11">
      <t>サンシュツ</t>
    </rPh>
    <rPh sb="11" eb="12">
      <t>ヒョウ</t>
    </rPh>
    <rPh sb="13" eb="16">
      <t>ホケンシャ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</si>
</sst>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.00_);[Red]\(#,##0.00\)"/>
    <numFmt numFmtId="177" formatCode="#,##0.00_ ;[Red]\-#,##0.00\ "/>
    <numFmt numFmtId="178" formatCode="#,##0_ ;[Red]\-#,##0\ "/>
    <numFmt numFmtId="179" formatCode="0.00_);[Red]\(0.00\)"/>
  </numFmts>
  <fonts count="1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24"/>
      <name val="Meiryo UI"/>
      <family val="3"/>
      <charset val="128"/>
    </font>
    <font>
      <sz val="11"/>
      <name val="Meiryo UI"/>
      <family val="3"/>
      <charset val="128"/>
    </font>
    <font>
      <sz val="18"/>
      <name val="Meiryo UI"/>
      <family val="3"/>
      <charset val="128"/>
    </font>
    <font>
      <u/>
      <sz val="18"/>
      <color indexed="12"/>
      <name val="Meiryo UI"/>
      <family val="3"/>
      <charset val="128"/>
    </font>
    <font>
      <sz val="20"/>
      <name val="Meiryo UI"/>
      <family val="3"/>
      <charset val="128"/>
    </font>
    <font>
      <sz val="26"/>
      <name val="Meiryo UI"/>
      <family val="3"/>
      <charset val="128"/>
    </font>
    <font>
      <sz val="14"/>
      <name val="Meiryo UI"/>
      <family val="3"/>
      <charset val="128"/>
    </font>
    <font>
      <sz val="12"/>
      <name val="Meiryo UI"/>
      <family val="3"/>
      <charset val="128"/>
    </font>
    <font>
      <b/>
      <sz val="16"/>
      <name val="Meiryo UI"/>
      <family val="3"/>
      <charset val="128"/>
    </font>
    <font>
      <b/>
      <sz val="18"/>
      <name val="Meiryo UI"/>
      <family val="3"/>
      <charset val="128"/>
    </font>
    <font>
      <b/>
      <sz val="12"/>
      <name val="Meiryo UI"/>
      <family val="3"/>
      <charset val="128"/>
    </font>
    <font>
      <b/>
      <sz val="14"/>
      <name val="Meiryo UI"/>
      <family val="3"/>
      <charset val="128"/>
    </font>
    <font>
      <sz val="10"/>
      <name val="Meiryo UI"/>
      <family val="3"/>
      <charset val="128"/>
    </font>
    <font>
      <u/>
      <sz val="18"/>
      <color indexed="12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9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>
      <alignment vertical="center"/>
    </xf>
  </cellStyleXfs>
  <cellXfs count="105">
    <xf numFmtId="0" fontId="0" fillId="0" borderId="0" xfId="0">
      <alignment vertical="center"/>
    </xf>
    <xf numFmtId="0" fontId="4" fillId="0" borderId="0" xfId="0" applyFont="1">
      <alignment vertical="center"/>
    </xf>
    <xf numFmtId="0" fontId="0" fillId="0" borderId="0" xfId="0" applyFill="1">
      <alignment vertical="center"/>
    </xf>
    <xf numFmtId="0" fontId="5" fillId="0" borderId="0" xfId="0" applyFont="1" applyAlignme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1" applyFont="1" applyAlignment="1" applyProtection="1">
      <alignment vertical="center"/>
    </xf>
    <xf numFmtId="0" fontId="9" fillId="0" borderId="0" xfId="0" applyNumberFormat="1" applyFont="1" applyAlignment="1">
      <alignment horizontal="center" vertical="center"/>
    </xf>
    <xf numFmtId="0" fontId="10" fillId="0" borderId="0" xfId="0" applyNumberFormat="1" applyFont="1" applyAlignment="1">
      <alignment horizontal="center" vertical="center"/>
    </xf>
    <xf numFmtId="0" fontId="8" fillId="0" borderId="0" xfId="1" applyFont="1" applyAlignment="1" applyProtection="1">
      <alignment horizontal="left" vertical="center"/>
    </xf>
    <xf numFmtId="0" fontId="11" fillId="0" borderId="0" xfId="0" applyFont="1" applyProtection="1">
      <alignment vertical="center"/>
    </xf>
    <xf numFmtId="0" fontId="11" fillId="0" borderId="0" xfId="0" applyFont="1" applyAlignment="1" applyProtection="1">
      <alignment vertical="center" wrapText="1"/>
    </xf>
    <xf numFmtId="0" fontId="15" fillId="0" borderId="0" xfId="0" applyFont="1" applyAlignment="1" applyProtection="1"/>
    <xf numFmtId="0" fontId="12" fillId="0" borderId="0" xfId="0" applyFont="1" applyAlignment="1" applyProtection="1"/>
    <xf numFmtId="0" fontId="6" fillId="0" borderId="0" xfId="0" applyFont="1" applyProtection="1">
      <alignment vertical="center"/>
    </xf>
    <xf numFmtId="0" fontId="12" fillId="3" borderId="1" xfId="0" applyFont="1" applyFill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/>
    </xf>
    <xf numFmtId="0" fontId="12" fillId="3" borderId="1" xfId="0" applyFont="1" applyFill="1" applyBorder="1" applyAlignment="1" applyProtection="1">
      <alignment horizontal="center" vertical="center" wrapText="1"/>
    </xf>
    <xf numFmtId="176" fontId="16" fillId="0" borderId="0" xfId="2" applyNumberFormat="1" applyFont="1" applyBorder="1" applyProtection="1">
      <alignment vertical="center"/>
      <protection hidden="1"/>
    </xf>
    <xf numFmtId="0" fontId="12" fillId="0" borderId="1" xfId="0" applyFont="1" applyBorder="1" applyAlignment="1" applyProtection="1">
      <alignment horizontal="center" vertical="center"/>
    </xf>
    <xf numFmtId="177" fontId="11" fillId="0" borderId="1" xfId="2" applyNumberFormat="1" applyFont="1" applyBorder="1" applyProtection="1">
      <alignment vertical="center"/>
      <protection hidden="1"/>
    </xf>
    <xf numFmtId="176" fontId="15" fillId="0" borderId="0" xfId="2" applyNumberFormat="1" applyFont="1" applyBorder="1" applyAlignment="1" applyProtection="1">
      <alignment horizontal="center" vertical="center"/>
    </xf>
    <xf numFmtId="0" fontId="12" fillId="0" borderId="0" xfId="0" applyFont="1" applyAlignment="1" applyProtection="1">
      <alignment horizontal="center" vertical="center"/>
    </xf>
    <xf numFmtId="0" fontId="11" fillId="0" borderId="0" xfId="0" applyFont="1" applyProtection="1">
      <alignment vertical="center"/>
      <protection hidden="1"/>
    </xf>
    <xf numFmtId="176" fontId="16" fillId="0" borderId="0" xfId="2" applyNumberFormat="1" applyFont="1" applyBorder="1" applyAlignment="1" applyProtection="1">
      <alignment horizontal="center" vertical="center"/>
    </xf>
    <xf numFmtId="176" fontId="16" fillId="0" borderId="0" xfId="0" applyNumberFormat="1" applyFont="1" applyBorder="1" applyProtection="1">
      <alignment vertical="center"/>
      <protection hidden="1"/>
    </xf>
    <xf numFmtId="176" fontId="12" fillId="0" borderId="1" xfId="2" applyNumberFormat="1" applyFont="1" applyBorder="1" applyAlignment="1" applyProtection="1">
      <alignment horizontal="center" vertical="center"/>
    </xf>
    <xf numFmtId="0" fontId="12" fillId="0" borderId="0" xfId="0" applyFont="1" applyProtection="1">
      <alignment vertical="center"/>
    </xf>
    <xf numFmtId="0" fontId="16" fillId="0" borderId="0" xfId="0" applyFont="1" applyProtection="1">
      <alignment vertical="center"/>
    </xf>
    <xf numFmtId="0" fontId="11" fillId="0" borderId="1" xfId="0" applyFont="1" applyBorder="1" applyAlignment="1" applyProtection="1">
      <alignment horizontal="right" vertical="center"/>
    </xf>
    <xf numFmtId="176" fontId="16" fillId="0" borderId="0" xfId="0" applyNumberFormat="1" applyFont="1" applyBorder="1" applyProtection="1">
      <alignment vertical="center"/>
    </xf>
    <xf numFmtId="176" fontId="16" fillId="0" borderId="6" xfId="2" applyNumberFormat="1" applyFont="1" applyBorder="1" applyAlignment="1" applyProtection="1">
      <alignment vertical="center" shrinkToFit="1"/>
      <protection hidden="1"/>
    </xf>
    <xf numFmtId="38" fontId="16" fillId="2" borderId="1" xfId="2" applyFont="1" applyFill="1" applyBorder="1" applyAlignment="1" applyProtection="1">
      <alignment vertical="center" shrinkToFit="1"/>
      <protection locked="0"/>
    </xf>
    <xf numFmtId="38" fontId="16" fillId="0" borderId="1" xfId="2" applyFont="1" applyBorder="1" applyAlignment="1" applyProtection="1">
      <alignment vertical="center" shrinkToFit="1"/>
    </xf>
    <xf numFmtId="176" fontId="16" fillId="0" borderId="1" xfId="2" applyNumberFormat="1" applyFont="1" applyBorder="1" applyAlignment="1" applyProtection="1">
      <alignment vertical="center" shrinkToFit="1"/>
      <protection hidden="1"/>
    </xf>
    <xf numFmtId="38" fontId="16" fillId="0" borderId="1" xfId="2" applyFont="1" applyBorder="1" applyAlignment="1" applyProtection="1">
      <alignment vertical="center" shrinkToFit="1"/>
      <protection hidden="1"/>
    </xf>
    <xf numFmtId="176" fontId="16" fillId="0" borderId="3" xfId="2" applyNumberFormat="1" applyFont="1" applyBorder="1" applyAlignment="1" applyProtection="1">
      <alignment vertical="center" shrinkToFit="1"/>
      <protection hidden="1"/>
    </xf>
    <xf numFmtId="38" fontId="16" fillId="2" borderId="2" xfId="2" applyFont="1" applyFill="1" applyBorder="1" applyAlignment="1" applyProtection="1">
      <alignment vertical="center" shrinkToFit="1"/>
      <protection locked="0"/>
    </xf>
    <xf numFmtId="176" fontId="16" fillId="0" borderId="4" xfId="2" applyNumberFormat="1" applyFont="1" applyBorder="1" applyAlignment="1" applyProtection="1">
      <alignment vertical="center" shrinkToFit="1"/>
      <protection hidden="1"/>
    </xf>
    <xf numFmtId="0" fontId="16" fillId="0" borderId="1" xfId="0" applyFont="1" applyBorder="1" applyAlignment="1" applyProtection="1">
      <alignment vertical="center" shrinkToFit="1"/>
    </xf>
    <xf numFmtId="176" fontId="16" fillId="0" borderId="1" xfId="0" applyNumberFormat="1" applyFont="1" applyBorder="1" applyAlignment="1" applyProtection="1">
      <alignment vertical="center" shrinkToFit="1"/>
      <protection hidden="1"/>
    </xf>
    <xf numFmtId="176" fontId="16" fillId="0" borderId="5" xfId="2" applyNumberFormat="1" applyFont="1" applyBorder="1" applyAlignment="1" applyProtection="1">
      <alignment vertical="center" shrinkToFit="1"/>
      <protection hidden="1"/>
    </xf>
    <xf numFmtId="0" fontId="16" fillId="2" borderId="1" xfId="0" applyFont="1" applyFill="1" applyBorder="1" applyAlignment="1" applyProtection="1">
      <alignment vertical="center" shrinkToFit="1"/>
      <protection locked="0"/>
    </xf>
    <xf numFmtId="38" fontId="11" fillId="0" borderId="1" xfId="2" applyFont="1" applyBorder="1" applyAlignment="1" applyProtection="1">
      <alignment vertical="center" shrinkToFit="1"/>
      <protection hidden="1"/>
    </xf>
    <xf numFmtId="177" fontId="11" fillId="0" borderId="1" xfId="2" applyNumberFormat="1" applyFont="1" applyBorder="1" applyAlignment="1" applyProtection="1">
      <alignment vertical="center" shrinkToFit="1"/>
      <protection hidden="1"/>
    </xf>
    <xf numFmtId="0" fontId="12" fillId="3" borderId="1" xfId="0" applyFont="1" applyFill="1" applyBorder="1" applyAlignment="1" applyProtection="1">
      <alignment horizontal="center" vertical="center"/>
    </xf>
    <xf numFmtId="0" fontId="0" fillId="0" borderId="0" xfId="0" applyFont="1">
      <alignment vertical="center"/>
    </xf>
    <xf numFmtId="0" fontId="12" fillId="3" borderId="1" xfId="0" applyFont="1" applyFill="1" applyBorder="1" applyAlignment="1" applyProtection="1">
      <alignment horizontal="center" vertical="center"/>
    </xf>
    <xf numFmtId="176" fontId="14" fillId="0" borderId="12" xfId="0" applyNumberFormat="1" applyFont="1" applyBorder="1" applyAlignment="1" applyProtection="1">
      <alignment vertical="center" shrinkToFit="1"/>
      <protection hidden="1"/>
    </xf>
    <xf numFmtId="0" fontId="11" fillId="0" borderId="12" xfId="0" applyFont="1" applyFill="1" applyBorder="1" applyAlignment="1" applyProtection="1">
      <alignment vertical="center"/>
    </xf>
    <xf numFmtId="177" fontId="16" fillId="2" borderId="1" xfId="2" applyNumberFormat="1" applyFont="1" applyFill="1" applyBorder="1" applyAlignment="1" applyProtection="1">
      <alignment vertical="center" shrinkToFit="1"/>
      <protection locked="0"/>
    </xf>
    <xf numFmtId="0" fontId="17" fillId="3" borderId="4" xfId="0" applyFont="1" applyFill="1" applyBorder="1" applyAlignment="1" applyProtection="1">
      <alignment horizontal="center" vertical="center" wrapText="1"/>
    </xf>
    <xf numFmtId="0" fontId="12" fillId="3" borderId="3" xfId="0" applyFont="1" applyFill="1" applyBorder="1" applyAlignment="1" applyProtection="1">
      <alignment horizontal="center" wrapText="1"/>
    </xf>
    <xf numFmtId="176" fontId="16" fillId="0" borderId="15" xfId="2" applyNumberFormat="1" applyFont="1" applyBorder="1" applyAlignment="1" applyProtection="1">
      <alignment vertical="center" shrinkToFit="1"/>
      <protection hidden="1"/>
    </xf>
    <xf numFmtId="0" fontId="11" fillId="0" borderId="0" xfId="0" applyFont="1" applyFill="1" applyBorder="1" applyAlignment="1" applyProtection="1">
      <alignment vertical="center"/>
    </xf>
    <xf numFmtId="176" fontId="14" fillId="0" borderId="0" xfId="0" applyNumberFormat="1" applyFont="1" applyBorder="1" applyAlignment="1" applyProtection="1">
      <alignment vertical="center" shrinkToFit="1"/>
      <protection hidden="1"/>
    </xf>
    <xf numFmtId="38" fontId="16" fillId="0" borderId="1" xfId="2" applyFont="1" applyFill="1" applyBorder="1" applyAlignment="1" applyProtection="1">
      <alignment vertical="center" shrinkToFit="1"/>
      <protection hidden="1"/>
    </xf>
    <xf numFmtId="38" fontId="11" fillId="0" borderId="12" xfId="2" applyFont="1" applyBorder="1" applyAlignment="1" applyProtection="1">
      <alignment vertical="center" shrinkToFit="1"/>
      <protection hidden="1"/>
    </xf>
    <xf numFmtId="38" fontId="16" fillId="5" borderId="2" xfId="2" applyFont="1" applyFill="1" applyBorder="1" applyAlignment="1" applyProtection="1">
      <alignment vertical="center" shrinkToFit="1"/>
      <protection locked="0"/>
    </xf>
    <xf numFmtId="38" fontId="16" fillId="5" borderId="1" xfId="2" applyFont="1" applyFill="1" applyBorder="1" applyAlignment="1" applyProtection="1">
      <alignment vertical="center" shrinkToFit="1"/>
      <protection locked="0"/>
    </xf>
    <xf numFmtId="0" fontId="5" fillId="0" borderId="0" xfId="0" applyFont="1" applyAlignment="1">
      <alignment horizontal="center" vertical="center"/>
    </xf>
    <xf numFmtId="0" fontId="16" fillId="0" borderId="1" xfId="0" applyFont="1" applyBorder="1" applyAlignment="1" applyProtection="1">
      <alignment vertical="center" shrinkToFit="1"/>
      <protection hidden="1"/>
    </xf>
    <xf numFmtId="178" fontId="11" fillId="0" borderId="1" xfId="2" applyNumberFormat="1" applyFont="1" applyBorder="1" applyAlignment="1" applyProtection="1">
      <alignment vertical="center" shrinkToFit="1"/>
      <protection hidden="1"/>
    </xf>
    <xf numFmtId="0" fontId="12" fillId="3" borderId="1" xfId="0" applyFont="1" applyFill="1" applyBorder="1" applyAlignment="1" applyProtection="1">
      <alignment horizontal="center" vertical="center"/>
    </xf>
    <xf numFmtId="0" fontId="18" fillId="0" borderId="0" xfId="1" applyFont="1" applyAlignment="1" applyProtection="1">
      <alignment vertical="center"/>
    </xf>
    <xf numFmtId="177" fontId="16" fillId="2" borderId="4" xfId="2" applyNumberFormat="1" applyFont="1" applyFill="1" applyBorder="1" applyAlignment="1" applyProtection="1">
      <alignment vertical="center" shrinkToFit="1"/>
      <protection locked="0"/>
    </xf>
    <xf numFmtId="179" fontId="11" fillId="0" borderId="1" xfId="0" applyNumberFormat="1" applyFont="1" applyBorder="1" applyAlignment="1" applyProtection="1">
      <alignment vertical="center"/>
      <protection hidden="1"/>
    </xf>
    <xf numFmtId="0" fontId="11" fillId="0" borderId="1" xfId="0" applyFont="1" applyBorder="1" applyProtection="1">
      <alignment vertical="center"/>
      <protection hidden="1"/>
    </xf>
    <xf numFmtId="0" fontId="5" fillId="0" borderId="0" xfId="0" applyFont="1" applyAlignment="1">
      <alignment horizontal="center" vertical="center"/>
    </xf>
    <xf numFmtId="0" fontId="12" fillId="0" borderId="3" xfId="0" applyFont="1" applyBorder="1" applyAlignment="1" applyProtection="1">
      <alignment horizontal="center" vertical="center"/>
    </xf>
    <xf numFmtId="0" fontId="12" fillId="0" borderId="5" xfId="0" applyFont="1" applyBorder="1" applyAlignment="1" applyProtection="1">
      <alignment horizontal="center" vertical="center"/>
    </xf>
    <xf numFmtId="0" fontId="12" fillId="0" borderId="4" xfId="0" applyFont="1" applyBorder="1" applyAlignment="1" applyProtection="1">
      <alignment horizontal="center" vertical="center"/>
    </xf>
    <xf numFmtId="0" fontId="12" fillId="0" borderId="8" xfId="0" applyFont="1" applyBorder="1" applyAlignment="1" applyProtection="1">
      <alignment horizontal="center" vertical="center"/>
    </xf>
    <xf numFmtId="0" fontId="12" fillId="0" borderId="9" xfId="0" applyFont="1" applyBorder="1" applyAlignment="1" applyProtection="1">
      <alignment horizontal="center" vertical="center"/>
    </xf>
    <xf numFmtId="0" fontId="12" fillId="0" borderId="12" xfId="0" applyFont="1" applyBorder="1" applyAlignment="1" applyProtection="1">
      <alignment horizontal="center" vertical="center"/>
    </xf>
    <xf numFmtId="0" fontId="12" fillId="0" borderId="13" xfId="0" applyFont="1" applyBorder="1" applyAlignment="1" applyProtection="1">
      <alignment horizontal="center" vertical="center"/>
    </xf>
    <xf numFmtId="0" fontId="12" fillId="0" borderId="10" xfId="0" applyFont="1" applyBorder="1" applyAlignment="1" applyProtection="1">
      <alignment horizontal="center" vertical="center"/>
    </xf>
    <xf numFmtId="0" fontId="12" fillId="0" borderId="11" xfId="0" applyFont="1" applyBorder="1" applyAlignment="1" applyProtection="1">
      <alignment horizontal="center" vertical="center"/>
    </xf>
    <xf numFmtId="176" fontId="12" fillId="0" borderId="3" xfId="2" applyNumberFormat="1" applyFont="1" applyBorder="1" applyAlignment="1" applyProtection="1">
      <alignment horizontal="center" vertical="center"/>
    </xf>
    <xf numFmtId="176" fontId="12" fillId="0" borderId="5" xfId="2" applyNumberFormat="1" applyFont="1" applyBorder="1" applyAlignment="1" applyProtection="1">
      <alignment horizontal="center" vertical="center"/>
    </xf>
    <xf numFmtId="176" fontId="12" fillId="0" borderId="4" xfId="2" applyNumberFormat="1" applyFont="1" applyBorder="1" applyAlignment="1" applyProtection="1">
      <alignment horizontal="center" vertical="center"/>
    </xf>
    <xf numFmtId="0" fontId="12" fillId="3" borderId="1" xfId="0" applyFont="1" applyFill="1" applyBorder="1" applyAlignment="1" applyProtection="1">
      <alignment horizontal="center" vertical="center"/>
    </xf>
    <xf numFmtId="0" fontId="12" fillId="3" borderId="3" xfId="0" applyFont="1" applyFill="1" applyBorder="1" applyAlignment="1" applyProtection="1">
      <alignment horizontal="center" vertical="center" wrapText="1"/>
    </xf>
    <xf numFmtId="0" fontId="12" fillId="3" borderId="4" xfId="0" applyFont="1" applyFill="1" applyBorder="1" applyAlignment="1" applyProtection="1">
      <alignment horizontal="center" vertical="center" wrapText="1"/>
    </xf>
    <xf numFmtId="0" fontId="12" fillId="3" borderId="3" xfId="0" applyFont="1" applyFill="1" applyBorder="1" applyAlignment="1" applyProtection="1">
      <alignment horizontal="center" vertical="center"/>
    </xf>
    <xf numFmtId="0" fontId="12" fillId="3" borderId="4" xfId="0" applyFont="1" applyFill="1" applyBorder="1" applyAlignment="1" applyProtection="1">
      <alignment horizontal="center" vertical="center"/>
    </xf>
    <xf numFmtId="0" fontId="12" fillId="4" borderId="2" xfId="0" applyFont="1" applyFill="1" applyBorder="1" applyAlignment="1" applyProtection="1">
      <alignment horizontal="center" vertical="center"/>
    </xf>
    <xf numFmtId="0" fontId="12" fillId="4" borderId="14" xfId="0" applyFont="1" applyFill="1" applyBorder="1" applyAlignment="1" applyProtection="1">
      <alignment horizontal="center" vertical="center"/>
    </xf>
    <xf numFmtId="0" fontId="12" fillId="4" borderId="7" xfId="0" applyFont="1" applyFill="1" applyBorder="1" applyAlignment="1" applyProtection="1">
      <alignment horizontal="center" vertical="center"/>
    </xf>
    <xf numFmtId="176" fontId="12" fillId="0" borderId="1" xfId="2" applyNumberFormat="1" applyFont="1" applyBorder="1" applyAlignment="1" applyProtection="1">
      <alignment horizontal="center" vertical="center"/>
    </xf>
    <xf numFmtId="0" fontId="12" fillId="0" borderId="1" xfId="0" applyFont="1" applyBorder="1" applyAlignment="1" applyProtection="1">
      <alignment horizontal="center" vertical="center" textRotation="255"/>
    </xf>
    <xf numFmtId="0" fontId="11" fillId="3" borderId="2" xfId="0" applyFont="1" applyFill="1" applyBorder="1" applyAlignment="1" applyProtection="1">
      <alignment horizontal="center" vertical="center"/>
    </xf>
    <xf numFmtId="0" fontId="11" fillId="3" borderId="7" xfId="0" applyFont="1" applyFill="1" applyBorder="1" applyAlignment="1" applyProtection="1">
      <alignment horizontal="center" vertical="center"/>
    </xf>
    <xf numFmtId="0" fontId="13" fillId="2" borderId="1" xfId="0" applyFont="1" applyFill="1" applyBorder="1" applyAlignment="1" applyProtection="1">
      <alignment horizontal="center" vertical="center"/>
      <protection locked="0"/>
    </xf>
    <xf numFmtId="176" fontId="14" fillId="0" borderId="2" xfId="0" applyNumberFormat="1" applyFont="1" applyBorder="1" applyAlignment="1" applyProtection="1">
      <alignment horizontal="center" vertical="center" shrinkToFit="1"/>
      <protection hidden="1"/>
    </xf>
    <xf numFmtId="176" fontId="14" fillId="0" borderId="7" xfId="0" applyNumberFormat="1" applyFont="1" applyBorder="1" applyAlignment="1" applyProtection="1">
      <alignment horizontal="center" vertical="center" shrinkToFit="1"/>
      <protection hidden="1"/>
    </xf>
    <xf numFmtId="0" fontId="12" fillId="0" borderId="3" xfId="0" applyFont="1" applyBorder="1" applyAlignment="1" applyProtection="1">
      <alignment horizontal="center" vertical="center" textRotation="255"/>
    </xf>
    <xf numFmtId="0" fontId="12" fillId="0" borderId="5" xfId="0" applyFont="1" applyBorder="1" applyAlignment="1" applyProtection="1">
      <alignment horizontal="center" vertical="center" textRotation="255"/>
    </xf>
    <xf numFmtId="0" fontId="12" fillId="0" borderId="4" xfId="0" applyFont="1" applyBorder="1" applyAlignment="1" applyProtection="1">
      <alignment horizontal="center" vertical="center" textRotation="255"/>
    </xf>
    <xf numFmtId="0" fontId="12" fillId="0" borderId="14" xfId="0" applyFont="1" applyBorder="1" applyAlignment="1" applyProtection="1">
      <alignment horizontal="center" vertical="center"/>
    </xf>
    <xf numFmtId="0" fontId="12" fillId="0" borderId="7" xfId="0" applyFont="1" applyBorder="1" applyAlignment="1" applyProtection="1">
      <alignment horizontal="center" vertical="center"/>
    </xf>
    <xf numFmtId="0" fontId="12" fillId="0" borderId="2" xfId="0" applyFont="1" applyBorder="1" applyAlignment="1" applyProtection="1">
      <alignment horizontal="center" vertical="center"/>
    </xf>
    <xf numFmtId="0" fontId="11" fillId="3" borderId="1" xfId="0" applyFont="1" applyFill="1" applyBorder="1" applyAlignment="1" applyProtection="1">
      <alignment horizontal="center" vertical="center"/>
    </xf>
    <xf numFmtId="176" fontId="14" fillId="0" borderId="1" xfId="0" applyNumberFormat="1" applyFont="1" applyBorder="1" applyAlignment="1" applyProtection="1">
      <alignment vertical="center" shrinkToFit="1"/>
      <protection hidden="1"/>
    </xf>
  </cellXfs>
  <cellStyles count="3">
    <cellStyle name="ハイパーリンク" xfId="1" builtinId="8"/>
    <cellStyle name="桁区切り" xfId="2" builtinId="6"/>
    <cellStyle name="標準" xfId="0" builtinId="0"/>
  </cellStyles>
  <dxfs count="0"/>
  <tableStyles count="0" defaultTableStyle="TableStyleMedium2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945777</xdr:colOff>
      <xdr:row>0</xdr:row>
      <xdr:rowOff>0</xdr:rowOff>
    </xdr:from>
    <xdr:to>
      <xdr:col>17</xdr:col>
      <xdr:colOff>425823</xdr:colOff>
      <xdr:row>4</xdr:row>
      <xdr:rowOff>571500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C37A4A13-97D1-4A59-91F2-B7B025BD1C7F}"/>
            </a:ext>
          </a:extLst>
        </xdr:cNvPr>
        <xdr:cNvSpPr txBox="1">
          <a:spLocks noChangeArrowheads="1"/>
        </xdr:cNvSpPr>
      </xdr:nvSpPr>
      <xdr:spPr bwMode="auto">
        <a:xfrm>
          <a:off x="10813677" y="0"/>
          <a:ext cx="8776446" cy="16287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CC99" mc:Ignorable="a14" a14:legacySpreadsheetColorIndex="47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2860" rIns="0" bIns="22860" anchor="ctr" upright="1"/>
        <a:lstStyle/>
        <a:p>
          <a:pPr algn="l" rtl="0">
            <a:lnSpc>
              <a:spcPts val="1800"/>
            </a:lnSpc>
            <a:defRPr sz="1000"/>
          </a:pPr>
          <a:r>
            <a:rPr lang="ja-JP" altLang="en-US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操作手順</a:t>
          </a:r>
          <a:endParaRPr lang="ja-JP" altLang="en-US" sz="1600" b="0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 rtl="0">
            <a:lnSpc>
              <a:spcPts val="1800"/>
            </a:lnSpc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①　レセプトの受取形態を選択します。</a:t>
          </a:r>
        </a:p>
        <a:p>
          <a:pPr algn="l" rtl="0">
            <a:lnSpc>
              <a:spcPts val="1800"/>
            </a:lnSpc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②　診療報酬等請求内訳書の別表の算定件数、再審査件数及び端数調整額を入力します。</a:t>
          </a:r>
        </a:p>
        <a:p>
          <a:pPr algn="l" rtl="0">
            <a:lnSpc>
              <a:spcPts val="1800"/>
            </a:lnSpc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③　受取方法及び件数に応じた手数料が表示されます。</a:t>
          </a:r>
        </a:p>
        <a:p>
          <a:pPr algn="l" rtl="0">
            <a:lnSpc>
              <a:spcPts val="1800"/>
            </a:lnSpc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※　再審査分の手数料は、一律、一般分レセプトの基本手数料となります。　</a:t>
          </a:r>
        </a:p>
      </xdr:txBody>
    </xdr:sp>
    <xdr:clientData/>
  </xdr:twoCellAnchor>
  <xdr:twoCellAnchor editAs="absolute">
    <xdr:from>
      <xdr:col>1</xdr:col>
      <xdr:colOff>0</xdr:colOff>
      <xdr:row>4</xdr:row>
      <xdr:rowOff>47625</xdr:rowOff>
    </xdr:from>
    <xdr:to>
      <xdr:col>3</xdr:col>
      <xdr:colOff>156883</xdr:colOff>
      <xdr:row>4</xdr:row>
      <xdr:rowOff>457200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12635713-5E7E-4E63-8CF1-B36E18C9FD14}"/>
            </a:ext>
          </a:extLst>
        </xdr:cNvPr>
        <xdr:cNvSpPr txBox="1">
          <a:spLocks noChangeArrowheads="1"/>
        </xdr:cNvSpPr>
      </xdr:nvSpPr>
      <xdr:spPr bwMode="auto">
        <a:xfrm>
          <a:off x="352425" y="1104900"/>
          <a:ext cx="1452283" cy="4095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令和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6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年度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945777</xdr:colOff>
      <xdr:row>0</xdr:row>
      <xdr:rowOff>0</xdr:rowOff>
    </xdr:from>
    <xdr:to>
      <xdr:col>17</xdr:col>
      <xdr:colOff>425823</xdr:colOff>
      <xdr:row>4</xdr:row>
      <xdr:rowOff>571500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A0DF8278-AEDF-4978-8A6F-095DB11AB8AF}"/>
            </a:ext>
          </a:extLst>
        </xdr:cNvPr>
        <xdr:cNvSpPr txBox="1">
          <a:spLocks noChangeArrowheads="1"/>
        </xdr:cNvSpPr>
      </xdr:nvSpPr>
      <xdr:spPr bwMode="auto">
        <a:xfrm>
          <a:off x="9127752" y="0"/>
          <a:ext cx="8585946" cy="16287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CC99" mc:Ignorable="a14" a14:legacySpreadsheetColorIndex="47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2860" rIns="0" bIns="22860" anchor="ctr" upright="1"/>
        <a:lstStyle/>
        <a:p>
          <a:pPr algn="l" rtl="0">
            <a:lnSpc>
              <a:spcPts val="1800"/>
            </a:lnSpc>
            <a:defRPr sz="1000"/>
          </a:pPr>
          <a:r>
            <a:rPr lang="ja-JP" altLang="en-US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操作手順</a:t>
          </a:r>
          <a:endParaRPr lang="ja-JP" altLang="en-US" sz="1600" b="0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 rtl="0">
            <a:lnSpc>
              <a:spcPts val="1800"/>
            </a:lnSpc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①　レセプトの受取形態を選択します。</a:t>
          </a:r>
        </a:p>
        <a:p>
          <a:pPr algn="l" rtl="0">
            <a:lnSpc>
              <a:spcPts val="1800"/>
            </a:lnSpc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②　診療報酬等請求内訳書の別表の算定件数、再審査件数及び端数調整額を入力します。</a:t>
          </a:r>
        </a:p>
        <a:p>
          <a:pPr algn="l" rtl="0">
            <a:lnSpc>
              <a:spcPts val="1800"/>
            </a:lnSpc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③　受取方法及び件数に応じた手数料が表示されます。</a:t>
          </a:r>
        </a:p>
        <a:p>
          <a:pPr algn="l" rtl="0">
            <a:lnSpc>
              <a:spcPts val="1800"/>
            </a:lnSpc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※　再審査分の手数料は、一律、一般分レセプトの基本手数料となります。　</a:t>
          </a:r>
        </a:p>
      </xdr:txBody>
    </xdr:sp>
    <xdr:clientData/>
  </xdr:twoCellAnchor>
  <xdr:twoCellAnchor editAs="absolute">
    <xdr:from>
      <xdr:col>1</xdr:col>
      <xdr:colOff>0</xdr:colOff>
      <xdr:row>4</xdr:row>
      <xdr:rowOff>47625</xdr:rowOff>
    </xdr:from>
    <xdr:to>
      <xdr:col>3</xdr:col>
      <xdr:colOff>156883</xdr:colOff>
      <xdr:row>4</xdr:row>
      <xdr:rowOff>457200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5CE15353-2B69-4A8C-934E-7197194D926C}"/>
            </a:ext>
          </a:extLst>
        </xdr:cNvPr>
        <xdr:cNvSpPr txBox="1">
          <a:spLocks noChangeArrowheads="1"/>
        </xdr:cNvSpPr>
      </xdr:nvSpPr>
      <xdr:spPr bwMode="auto">
        <a:xfrm>
          <a:off x="352425" y="1104900"/>
          <a:ext cx="1452283" cy="4095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令和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5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年度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990600</xdr:colOff>
      <xdr:row>0</xdr:row>
      <xdr:rowOff>0</xdr:rowOff>
    </xdr:from>
    <xdr:to>
      <xdr:col>14</xdr:col>
      <xdr:colOff>114300</xdr:colOff>
      <xdr:row>4</xdr:row>
      <xdr:rowOff>571500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10DAFFAD-870D-4EE1-AE3E-5FC0204A1682}"/>
            </a:ext>
          </a:extLst>
        </xdr:cNvPr>
        <xdr:cNvSpPr txBox="1">
          <a:spLocks noChangeArrowheads="1"/>
        </xdr:cNvSpPr>
      </xdr:nvSpPr>
      <xdr:spPr bwMode="auto">
        <a:xfrm>
          <a:off x="5476875" y="0"/>
          <a:ext cx="8496300" cy="16287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CC99" mc:Ignorable="a14" a14:legacySpreadsheetColorIndex="47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2860" rIns="0" bIns="22860" anchor="ctr" upright="1"/>
        <a:lstStyle/>
        <a:p>
          <a:pPr algn="l" rtl="0">
            <a:lnSpc>
              <a:spcPts val="1800"/>
            </a:lnSpc>
            <a:defRPr sz="1000"/>
          </a:pPr>
          <a:r>
            <a:rPr lang="ja-JP" altLang="en-US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操作手順</a:t>
          </a:r>
          <a:endParaRPr lang="ja-JP" altLang="en-US" sz="1600" b="0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 rtl="0">
            <a:lnSpc>
              <a:spcPts val="1800"/>
            </a:lnSpc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①　レセプトの受取形態を選択します。</a:t>
          </a:r>
        </a:p>
        <a:p>
          <a:pPr algn="l" rtl="0">
            <a:lnSpc>
              <a:spcPts val="1800"/>
            </a:lnSpc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②　診療報酬等請求内訳書の算定件数、再審査件数及び端数調整額を入力します。</a:t>
          </a:r>
        </a:p>
        <a:p>
          <a:pPr algn="l" rtl="0">
            <a:lnSpc>
              <a:spcPts val="1800"/>
            </a:lnSpc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③　受取方法及び件数に応じた手数料が表示されます。</a:t>
          </a:r>
        </a:p>
        <a:p>
          <a:pPr algn="l" rtl="0">
            <a:lnSpc>
              <a:spcPts val="1800"/>
            </a:lnSpc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※　再審査分の手数料は、一律、基本手数料となります。　</a:t>
          </a:r>
        </a:p>
      </xdr:txBody>
    </xdr:sp>
    <xdr:clientData/>
  </xdr:twoCellAnchor>
  <xdr:twoCellAnchor editAs="absolute">
    <xdr:from>
      <xdr:col>1</xdr:col>
      <xdr:colOff>0</xdr:colOff>
      <xdr:row>4</xdr:row>
      <xdr:rowOff>47625</xdr:rowOff>
    </xdr:from>
    <xdr:to>
      <xdr:col>3</xdr:col>
      <xdr:colOff>156883</xdr:colOff>
      <xdr:row>4</xdr:row>
      <xdr:rowOff>457200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E97ED0CD-FC45-42D1-8E53-6A7F49E14AC4}"/>
            </a:ext>
          </a:extLst>
        </xdr:cNvPr>
        <xdr:cNvSpPr txBox="1">
          <a:spLocks noChangeArrowheads="1"/>
        </xdr:cNvSpPr>
      </xdr:nvSpPr>
      <xdr:spPr bwMode="auto">
        <a:xfrm>
          <a:off x="352425" y="1104900"/>
          <a:ext cx="1452283" cy="4095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令和４年度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990600</xdr:colOff>
      <xdr:row>0</xdr:row>
      <xdr:rowOff>0</xdr:rowOff>
    </xdr:from>
    <xdr:to>
      <xdr:col>14</xdr:col>
      <xdr:colOff>114300</xdr:colOff>
      <xdr:row>4</xdr:row>
      <xdr:rowOff>571500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CB34C38-7817-41DA-9550-D1D6A3D9895F}"/>
            </a:ext>
          </a:extLst>
        </xdr:cNvPr>
        <xdr:cNvSpPr txBox="1">
          <a:spLocks noChangeArrowheads="1"/>
        </xdr:cNvSpPr>
      </xdr:nvSpPr>
      <xdr:spPr bwMode="auto">
        <a:xfrm>
          <a:off x="5461747" y="0"/>
          <a:ext cx="8144435" cy="1624853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CC99" mc:Ignorable="a14" a14:legacySpreadsheetColorIndex="47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2860" rIns="0" bIns="22860" anchor="ctr" upright="1"/>
        <a:lstStyle/>
        <a:p>
          <a:pPr algn="l" rtl="0">
            <a:lnSpc>
              <a:spcPts val="1800"/>
            </a:lnSpc>
            <a:defRPr sz="1000"/>
          </a:pPr>
          <a:r>
            <a:rPr lang="ja-JP" altLang="en-US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操作手順</a:t>
          </a:r>
          <a:endParaRPr lang="ja-JP" altLang="en-US" sz="1600" b="0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 rtl="0">
            <a:lnSpc>
              <a:spcPts val="1800"/>
            </a:lnSpc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①　レセプトの受取形態を選択します。</a:t>
          </a:r>
        </a:p>
        <a:p>
          <a:pPr algn="l" rtl="0">
            <a:lnSpc>
              <a:spcPts val="1800"/>
            </a:lnSpc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②　診療報酬等請求内訳書の算定件数、再審査件数及び端数調整額を入力します。</a:t>
          </a:r>
        </a:p>
        <a:p>
          <a:pPr algn="l" rtl="0">
            <a:lnSpc>
              <a:spcPts val="1800"/>
            </a:lnSpc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③　受取方法及び件数に応じた手数料が表示されます。</a:t>
          </a:r>
        </a:p>
        <a:p>
          <a:pPr algn="l" rtl="0">
            <a:lnSpc>
              <a:spcPts val="1800"/>
            </a:lnSpc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※　再審査分の手数料は、一律、基本手数料となります。　</a:t>
          </a:r>
        </a:p>
      </xdr:txBody>
    </xdr:sp>
    <xdr:clientData/>
  </xdr:twoCellAnchor>
  <xdr:twoCellAnchor editAs="absolute">
    <xdr:from>
      <xdr:col>1</xdr:col>
      <xdr:colOff>0</xdr:colOff>
      <xdr:row>4</xdr:row>
      <xdr:rowOff>47625</xdr:rowOff>
    </xdr:from>
    <xdr:to>
      <xdr:col>3</xdr:col>
      <xdr:colOff>156883</xdr:colOff>
      <xdr:row>4</xdr:row>
      <xdr:rowOff>457200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12D14F5D-670E-4673-8055-E847DE232A3F}"/>
            </a:ext>
          </a:extLst>
        </xdr:cNvPr>
        <xdr:cNvSpPr txBox="1">
          <a:spLocks noChangeArrowheads="1"/>
        </xdr:cNvSpPr>
      </xdr:nvSpPr>
      <xdr:spPr bwMode="auto">
        <a:xfrm>
          <a:off x="352425" y="1104900"/>
          <a:ext cx="1452283" cy="4095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令和３年度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990600</xdr:colOff>
      <xdr:row>0</xdr:row>
      <xdr:rowOff>0</xdr:rowOff>
    </xdr:from>
    <xdr:to>
      <xdr:col>14</xdr:col>
      <xdr:colOff>114300</xdr:colOff>
      <xdr:row>4</xdr:row>
      <xdr:rowOff>571500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5476875" y="0"/>
          <a:ext cx="8162925" cy="16287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CC99" mc:Ignorable="a14" a14:legacySpreadsheetColorIndex="47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2860" rIns="0" bIns="22860" anchor="ctr" upright="1"/>
        <a:lstStyle/>
        <a:p>
          <a:pPr algn="l" rtl="0">
            <a:lnSpc>
              <a:spcPts val="1800"/>
            </a:lnSpc>
            <a:defRPr sz="1000"/>
          </a:pPr>
          <a:r>
            <a:rPr lang="ja-JP" altLang="en-US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操作手順</a:t>
          </a:r>
          <a:endParaRPr lang="ja-JP" altLang="en-US" sz="1600" b="0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 rtl="0">
            <a:lnSpc>
              <a:spcPts val="1800"/>
            </a:lnSpc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①　レセプトの受取形態を選択します。</a:t>
          </a:r>
        </a:p>
        <a:p>
          <a:pPr algn="l" rtl="0">
            <a:lnSpc>
              <a:spcPts val="1800"/>
            </a:lnSpc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②　診療報酬等請求内訳書の算定件数、再審査件数及び端数調整額を入力します。</a:t>
          </a:r>
        </a:p>
        <a:p>
          <a:pPr algn="l" rtl="0">
            <a:lnSpc>
              <a:spcPts val="1800"/>
            </a:lnSpc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③　受取方法及び件数に応じた手数料が表示されます。</a:t>
          </a:r>
        </a:p>
        <a:p>
          <a:pPr algn="l" rtl="0">
            <a:lnSpc>
              <a:spcPts val="1800"/>
            </a:lnSpc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※　再審査分の手数料は、一律、基本手数料となります。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</a:p>
      </xdr:txBody>
    </xdr:sp>
    <xdr:clientData/>
  </xdr:twoCellAnchor>
  <xdr:twoCellAnchor editAs="absolute">
    <xdr:from>
      <xdr:col>1</xdr:col>
      <xdr:colOff>0</xdr:colOff>
      <xdr:row>4</xdr:row>
      <xdr:rowOff>47625</xdr:rowOff>
    </xdr:from>
    <xdr:to>
      <xdr:col>3</xdr:col>
      <xdr:colOff>156883</xdr:colOff>
      <xdr:row>4</xdr:row>
      <xdr:rowOff>457200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347382" y="1100978"/>
          <a:ext cx="1445560" cy="4095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令和２年度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6:J48"/>
  <sheetViews>
    <sheetView showGridLines="0" zoomScaleNormal="100" workbookViewId="0"/>
  </sheetViews>
  <sheetFormatPr defaultColWidth="9" defaultRowHeight="15" x14ac:dyDescent="0.2"/>
  <cols>
    <col min="1" max="1" width="9.26953125" style="4" customWidth="1"/>
    <col min="2" max="2" width="6.26953125" style="4" customWidth="1"/>
    <col min="3" max="3" width="2.453125" style="4" customWidth="1"/>
    <col min="4" max="4" width="45.36328125" style="4" customWidth="1"/>
    <col min="5" max="5" width="10.7265625" style="4" customWidth="1"/>
    <col min="6" max="16384" width="9" style="4"/>
  </cols>
  <sheetData>
    <row r="6" spans="1:10" ht="83.25" customHeight="1" x14ac:dyDescent="0.2">
      <c r="A6" s="69" t="s">
        <v>40</v>
      </c>
      <c r="B6" s="69"/>
      <c r="C6" s="69"/>
      <c r="D6" s="69"/>
      <c r="E6" s="69"/>
      <c r="F6" s="69"/>
      <c r="G6" s="3"/>
      <c r="H6" s="3"/>
      <c r="I6" s="3"/>
      <c r="J6" s="3"/>
    </row>
    <row r="7" spans="1:10" ht="25" customHeight="1" x14ac:dyDescent="0.2">
      <c r="A7" s="61"/>
      <c r="B7" s="6">
        <v>1</v>
      </c>
      <c r="C7" s="5"/>
      <c r="D7" s="65" t="s">
        <v>62</v>
      </c>
      <c r="E7" s="61"/>
      <c r="F7" s="61"/>
      <c r="G7" s="3"/>
      <c r="H7" s="3"/>
      <c r="I7" s="3"/>
      <c r="J7" s="3"/>
    </row>
    <row r="8" spans="1:10" ht="25" customHeight="1" x14ac:dyDescent="0.2">
      <c r="A8" s="61"/>
      <c r="B8" s="61"/>
      <c r="C8" s="61"/>
      <c r="D8" s="6"/>
      <c r="E8" s="61"/>
      <c r="F8" s="61"/>
      <c r="G8" s="3"/>
      <c r="H8" s="3"/>
      <c r="I8" s="3"/>
      <c r="J8" s="3"/>
    </row>
    <row r="9" spans="1:10" ht="25" customHeight="1" x14ac:dyDescent="0.2">
      <c r="A9" s="5"/>
      <c r="B9" s="6">
        <v>2</v>
      </c>
      <c r="C9" s="5"/>
      <c r="D9" s="65" t="s">
        <v>63</v>
      </c>
      <c r="E9" s="5"/>
      <c r="F9" s="5"/>
    </row>
    <row r="10" spans="1:10" ht="25" customHeight="1" x14ac:dyDescent="0.2">
      <c r="A10" s="5"/>
      <c r="B10" s="6"/>
      <c r="C10" s="5"/>
      <c r="D10" s="7"/>
      <c r="E10" s="5"/>
      <c r="F10" s="5"/>
    </row>
    <row r="11" spans="1:10" ht="25" customHeight="1" x14ac:dyDescent="0.2">
      <c r="A11" s="5"/>
      <c r="B11" s="6">
        <v>3</v>
      </c>
      <c r="C11" s="5"/>
      <c r="D11" s="65" t="s">
        <v>64</v>
      </c>
      <c r="E11" s="5"/>
      <c r="F11" s="5"/>
    </row>
    <row r="12" spans="1:10" ht="25" customHeight="1" x14ac:dyDescent="0.2">
      <c r="A12" s="5"/>
      <c r="B12" s="6"/>
      <c r="C12" s="5"/>
      <c r="D12" s="7"/>
      <c r="E12" s="5"/>
      <c r="F12" s="5"/>
    </row>
    <row r="13" spans="1:10" ht="25" customHeight="1" x14ac:dyDescent="0.2">
      <c r="A13" s="5"/>
      <c r="B13" s="5"/>
      <c r="C13" s="5"/>
      <c r="D13" s="5"/>
      <c r="E13" s="5"/>
      <c r="F13" s="5"/>
    </row>
    <row r="14" spans="1:10" ht="25" customHeight="1" x14ac:dyDescent="0.2">
      <c r="A14" s="5"/>
      <c r="B14" s="5"/>
      <c r="C14" s="5"/>
      <c r="D14" s="5"/>
      <c r="E14" s="5"/>
      <c r="F14" s="5"/>
    </row>
    <row r="15" spans="1:10" ht="25" customHeight="1" x14ac:dyDescent="0.2">
      <c r="A15" s="5"/>
      <c r="B15" s="5"/>
      <c r="C15" s="5"/>
      <c r="D15" s="5"/>
      <c r="E15" s="5"/>
      <c r="F15" s="5"/>
    </row>
    <row r="16" spans="1:10" ht="25" customHeight="1" x14ac:dyDescent="0.2">
      <c r="A16" s="5"/>
      <c r="B16" s="8"/>
      <c r="C16" s="9"/>
      <c r="D16" s="10"/>
      <c r="E16" s="5"/>
      <c r="F16" s="5"/>
    </row>
    <row r="17" spans="1:6" ht="30.75" customHeight="1" x14ac:dyDescent="0.2">
      <c r="A17" s="5"/>
      <c r="B17" s="5"/>
      <c r="C17" s="5"/>
      <c r="D17" s="5"/>
      <c r="E17" s="5"/>
      <c r="F17" s="5"/>
    </row>
    <row r="18" spans="1:6" ht="24.5" x14ac:dyDescent="0.2">
      <c r="A18" s="5"/>
      <c r="B18" s="5"/>
      <c r="C18" s="5"/>
      <c r="D18" s="5"/>
      <c r="E18" s="5"/>
      <c r="F18" s="5"/>
    </row>
    <row r="19" spans="1:6" ht="24.5" x14ac:dyDescent="0.2">
      <c r="A19" s="5"/>
      <c r="B19" s="5"/>
      <c r="C19" s="5"/>
      <c r="D19" s="5"/>
      <c r="E19" s="5"/>
      <c r="F19" s="5"/>
    </row>
    <row r="20" spans="1:6" ht="24.5" x14ac:dyDescent="0.2">
      <c r="A20" s="5"/>
      <c r="B20" s="5"/>
      <c r="C20" s="5"/>
      <c r="D20" s="5"/>
      <c r="E20" s="5"/>
      <c r="F20" s="5"/>
    </row>
    <row r="21" spans="1:6" ht="24.5" x14ac:dyDescent="0.2">
      <c r="A21" s="5"/>
      <c r="B21" s="5"/>
      <c r="C21" s="5"/>
      <c r="D21" s="5"/>
      <c r="E21" s="5"/>
      <c r="F21" s="5"/>
    </row>
    <row r="22" spans="1:6" ht="24.5" x14ac:dyDescent="0.2">
      <c r="A22" s="5"/>
      <c r="B22" s="5"/>
      <c r="C22" s="5"/>
      <c r="D22" s="5"/>
      <c r="E22" s="5"/>
      <c r="F22" s="5"/>
    </row>
    <row r="23" spans="1:6" ht="24.5" x14ac:dyDescent="0.2">
      <c r="A23" s="5"/>
      <c r="B23" s="5"/>
      <c r="C23" s="5"/>
      <c r="D23" s="5"/>
      <c r="E23" s="5"/>
      <c r="F23" s="5"/>
    </row>
    <row r="24" spans="1:6" ht="24.5" x14ac:dyDescent="0.2">
      <c r="A24" s="5"/>
      <c r="B24" s="5"/>
      <c r="C24" s="5"/>
      <c r="D24" s="5"/>
      <c r="E24" s="5"/>
      <c r="F24" s="5"/>
    </row>
    <row r="25" spans="1:6" ht="24.5" x14ac:dyDescent="0.2">
      <c r="A25" s="5"/>
      <c r="B25" s="5"/>
      <c r="C25" s="5"/>
      <c r="D25" s="5"/>
      <c r="E25" s="5"/>
      <c r="F25" s="5"/>
    </row>
    <row r="26" spans="1:6" ht="24.5" x14ac:dyDescent="0.2">
      <c r="A26" s="5"/>
      <c r="B26" s="5"/>
      <c r="C26" s="5"/>
      <c r="D26" s="5"/>
      <c r="E26" s="5"/>
      <c r="F26" s="5"/>
    </row>
    <row r="27" spans="1:6" ht="24.5" x14ac:dyDescent="0.2">
      <c r="A27" s="5"/>
      <c r="B27" s="5"/>
      <c r="C27" s="5"/>
      <c r="D27" s="5"/>
      <c r="E27" s="5"/>
      <c r="F27" s="5"/>
    </row>
    <row r="28" spans="1:6" ht="24.5" x14ac:dyDescent="0.2">
      <c r="A28" s="5"/>
      <c r="B28" s="5"/>
      <c r="C28" s="5"/>
      <c r="D28" s="5"/>
      <c r="E28" s="5"/>
      <c r="F28" s="5"/>
    </row>
    <row r="29" spans="1:6" ht="24.5" x14ac:dyDescent="0.2">
      <c r="A29" s="5"/>
      <c r="B29" s="5"/>
      <c r="C29" s="5"/>
      <c r="D29" s="5"/>
      <c r="E29" s="5"/>
      <c r="F29" s="5"/>
    </row>
    <row r="30" spans="1:6" ht="24.5" x14ac:dyDescent="0.2">
      <c r="A30" s="5"/>
      <c r="B30" s="5"/>
      <c r="C30" s="5"/>
      <c r="D30" s="5"/>
      <c r="E30" s="5"/>
      <c r="F30" s="5"/>
    </row>
    <row r="31" spans="1:6" ht="24.5" x14ac:dyDescent="0.2">
      <c r="A31" s="5"/>
      <c r="B31" s="5"/>
      <c r="C31" s="5"/>
      <c r="D31" s="5"/>
      <c r="E31" s="5"/>
      <c r="F31" s="5"/>
    </row>
    <row r="32" spans="1:6" ht="24.5" x14ac:dyDescent="0.2">
      <c r="A32" s="5"/>
      <c r="B32" s="5"/>
      <c r="C32" s="5"/>
      <c r="D32" s="5"/>
      <c r="E32" s="5"/>
      <c r="F32" s="5"/>
    </row>
    <row r="33" spans="1:6" ht="24.5" x14ac:dyDescent="0.2">
      <c r="A33" s="5"/>
      <c r="B33" s="5"/>
      <c r="C33" s="5"/>
      <c r="D33" s="5"/>
      <c r="E33" s="5"/>
      <c r="F33" s="5"/>
    </row>
    <row r="34" spans="1:6" ht="24.5" x14ac:dyDescent="0.2">
      <c r="A34" s="5"/>
      <c r="B34" s="5"/>
      <c r="C34" s="5"/>
      <c r="D34" s="5"/>
      <c r="E34" s="5"/>
      <c r="F34" s="5"/>
    </row>
    <row r="35" spans="1:6" ht="24.5" x14ac:dyDescent="0.2">
      <c r="A35" s="5"/>
      <c r="B35" s="5"/>
      <c r="C35" s="5"/>
      <c r="D35" s="5"/>
      <c r="E35" s="5"/>
      <c r="F35" s="5"/>
    </row>
    <row r="36" spans="1:6" ht="24.5" x14ac:dyDescent="0.2">
      <c r="A36" s="5"/>
      <c r="B36" s="5"/>
      <c r="C36" s="5"/>
      <c r="D36" s="5"/>
      <c r="E36" s="5"/>
      <c r="F36" s="5"/>
    </row>
    <row r="37" spans="1:6" ht="24.5" x14ac:dyDescent="0.2">
      <c r="A37" s="5"/>
      <c r="B37" s="5"/>
      <c r="C37" s="5"/>
      <c r="D37" s="5"/>
      <c r="E37" s="5"/>
      <c r="F37" s="5"/>
    </row>
    <row r="38" spans="1:6" ht="24.5" x14ac:dyDescent="0.2">
      <c r="A38" s="5"/>
      <c r="B38" s="5"/>
      <c r="C38" s="5"/>
      <c r="D38" s="5"/>
      <c r="E38" s="5"/>
      <c r="F38" s="5"/>
    </row>
    <row r="39" spans="1:6" ht="24.5" x14ac:dyDescent="0.2">
      <c r="A39" s="5"/>
      <c r="B39" s="5"/>
      <c r="C39" s="5"/>
      <c r="D39" s="5"/>
      <c r="E39" s="5"/>
      <c r="F39" s="5"/>
    </row>
    <row r="40" spans="1:6" ht="24.5" x14ac:dyDescent="0.2">
      <c r="A40" s="5"/>
      <c r="B40" s="5"/>
      <c r="C40" s="5"/>
      <c r="D40" s="5"/>
      <c r="E40" s="5"/>
      <c r="F40" s="5"/>
    </row>
    <row r="41" spans="1:6" ht="24.5" x14ac:dyDescent="0.2">
      <c r="A41" s="5"/>
      <c r="B41" s="5"/>
      <c r="C41" s="5"/>
      <c r="D41" s="5"/>
      <c r="E41" s="5"/>
      <c r="F41" s="5"/>
    </row>
    <row r="42" spans="1:6" ht="24.5" x14ac:dyDescent="0.2">
      <c r="A42" s="5"/>
      <c r="B42" s="5"/>
      <c r="C42" s="5"/>
      <c r="D42" s="5"/>
      <c r="E42" s="5"/>
      <c r="F42" s="5"/>
    </row>
    <row r="43" spans="1:6" ht="24.5" x14ac:dyDescent="0.2">
      <c r="A43" s="5"/>
      <c r="B43" s="5"/>
      <c r="C43" s="5"/>
      <c r="D43" s="5"/>
      <c r="E43" s="5"/>
      <c r="F43" s="5"/>
    </row>
    <row r="44" spans="1:6" ht="24.5" x14ac:dyDescent="0.2">
      <c r="A44" s="5"/>
      <c r="B44" s="5"/>
      <c r="C44" s="5"/>
      <c r="D44" s="5"/>
      <c r="E44" s="5"/>
      <c r="F44" s="5"/>
    </row>
    <row r="45" spans="1:6" ht="24.5" x14ac:dyDescent="0.2">
      <c r="A45" s="5"/>
      <c r="B45" s="5"/>
      <c r="C45" s="5"/>
      <c r="D45" s="5"/>
      <c r="E45" s="5"/>
      <c r="F45" s="5"/>
    </row>
    <row r="46" spans="1:6" ht="24.5" x14ac:dyDescent="0.2">
      <c r="A46" s="5"/>
      <c r="B46" s="5"/>
      <c r="C46" s="5"/>
      <c r="D46" s="5"/>
      <c r="E46" s="5"/>
      <c r="F46" s="5"/>
    </row>
    <row r="47" spans="1:6" ht="24.5" x14ac:dyDescent="0.2">
      <c r="A47" s="5"/>
      <c r="B47" s="5"/>
      <c r="C47" s="5"/>
      <c r="D47" s="5"/>
      <c r="E47" s="5"/>
      <c r="F47" s="5"/>
    </row>
    <row r="48" spans="1:6" ht="24.5" x14ac:dyDescent="0.2">
      <c r="A48" s="5"/>
      <c r="B48" s="5"/>
      <c r="C48" s="5"/>
      <c r="D48" s="5"/>
      <c r="E48" s="5"/>
      <c r="F48" s="5"/>
    </row>
  </sheetData>
  <mergeCells count="1">
    <mergeCell ref="A6:F6"/>
  </mergeCells>
  <phoneticPr fontId="2"/>
  <hyperlinks>
    <hyperlink ref="D7" location="'令和6年度  手数料計算'!A1" display="令和6年度　手数料計算" xr:uid="{1961CFA1-6A2E-4691-BE7A-AA117488EF16}"/>
    <hyperlink ref="D9" location="'令和5年度  手数料計算'!A1" display="令和5年度　手数料計算" xr:uid="{A59ABE6D-58AF-4928-B8D6-75DAB67DE14A}"/>
    <hyperlink ref="D11" location="'令和4年度  手数料計算'!A1" display="令和4年度　手数料計算" xr:uid="{D1EEB224-E753-4153-B2F8-13174E749222}"/>
  </hyperlinks>
  <pageMargins left="0.75" right="0.75" top="1" bottom="1" header="0.51200000000000001" footer="0.51200000000000001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FD0AE3-0229-46AD-847C-5DF5C634174E}">
  <dimension ref="B3:I7"/>
  <sheetViews>
    <sheetView workbookViewId="0">
      <selection activeCell="H4" sqref="H4"/>
    </sheetView>
  </sheetViews>
  <sheetFormatPr defaultRowHeight="13" x14ac:dyDescent="0.2"/>
  <cols>
    <col min="2" max="2" width="18.453125" bestFit="1" customWidth="1"/>
    <col min="3" max="3" width="11" bestFit="1" customWidth="1"/>
    <col min="5" max="5" width="15.6328125" bestFit="1" customWidth="1"/>
    <col min="6" max="6" width="11" bestFit="1" customWidth="1"/>
    <col min="8" max="8" width="25.6328125" bestFit="1" customWidth="1"/>
    <col min="9" max="9" width="11" bestFit="1" customWidth="1"/>
  </cols>
  <sheetData>
    <row r="3" spans="2:9" x14ac:dyDescent="0.2">
      <c r="B3" t="s">
        <v>9</v>
      </c>
      <c r="C3" t="s">
        <v>7</v>
      </c>
      <c r="E3" t="s">
        <v>12</v>
      </c>
      <c r="F3" t="s">
        <v>11</v>
      </c>
      <c r="H3" t="s">
        <v>13</v>
      </c>
      <c r="I3" t="s">
        <v>11</v>
      </c>
    </row>
    <row r="4" spans="2:9" x14ac:dyDescent="0.2">
      <c r="B4" t="s">
        <v>8</v>
      </c>
      <c r="C4" s="47">
        <v>71.599999999999994</v>
      </c>
      <c r="E4" t="s">
        <v>4</v>
      </c>
      <c r="F4">
        <v>0</v>
      </c>
      <c r="H4" t="s">
        <v>4</v>
      </c>
      <c r="I4">
        <v>0</v>
      </c>
    </row>
    <row r="5" spans="2:9" x14ac:dyDescent="0.2">
      <c r="B5" t="s">
        <v>10</v>
      </c>
      <c r="C5" s="47">
        <v>35.799999999999997</v>
      </c>
      <c r="E5" t="s">
        <v>5</v>
      </c>
      <c r="F5">
        <v>1.3</v>
      </c>
      <c r="H5" t="s">
        <v>5</v>
      </c>
      <c r="I5">
        <v>1.3</v>
      </c>
    </row>
    <row r="6" spans="2:9" x14ac:dyDescent="0.2">
      <c r="E6" t="s">
        <v>6</v>
      </c>
      <c r="F6" s="2">
        <v>12.2</v>
      </c>
      <c r="H6" t="s">
        <v>6</v>
      </c>
      <c r="I6" s="2">
        <v>3.2</v>
      </c>
    </row>
    <row r="7" spans="2:9" x14ac:dyDescent="0.2">
      <c r="H7" t="s">
        <v>14</v>
      </c>
      <c r="I7" s="2">
        <v>4.5</v>
      </c>
    </row>
  </sheetData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3:I7"/>
  <sheetViews>
    <sheetView workbookViewId="0">
      <selection activeCell="E4" sqref="E4"/>
    </sheetView>
  </sheetViews>
  <sheetFormatPr defaultRowHeight="13" x14ac:dyDescent="0.2"/>
  <cols>
    <col min="2" max="2" width="18.453125" bestFit="1" customWidth="1"/>
    <col min="3" max="3" width="11" bestFit="1" customWidth="1"/>
    <col min="5" max="5" width="15.6328125" bestFit="1" customWidth="1"/>
    <col min="6" max="6" width="11" bestFit="1" customWidth="1"/>
    <col min="8" max="8" width="25.6328125" bestFit="1" customWidth="1"/>
    <col min="9" max="9" width="11" bestFit="1" customWidth="1"/>
  </cols>
  <sheetData>
    <row r="3" spans="2:9" x14ac:dyDescent="0.2">
      <c r="B3" t="s">
        <v>9</v>
      </c>
      <c r="C3" t="s">
        <v>7</v>
      </c>
      <c r="E3" t="s">
        <v>12</v>
      </c>
      <c r="F3" t="s">
        <v>11</v>
      </c>
      <c r="H3" t="s">
        <v>13</v>
      </c>
      <c r="I3" t="s">
        <v>11</v>
      </c>
    </row>
    <row r="4" spans="2:9" x14ac:dyDescent="0.2">
      <c r="B4" t="s">
        <v>8</v>
      </c>
      <c r="C4" s="1">
        <v>71.8</v>
      </c>
      <c r="E4" t="s">
        <v>4</v>
      </c>
      <c r="F4">
        <v>0</v>
      </c>
      <c r="H4" t="s">
        <v>4</v>
      </c>
      <c r="I4">
        <v>0</v>
      </c>
    </row>
    <row r="5" spans="2:9" x14ac:dyDescent="0.2">
      <c r="B5" t="s">
        <v>10</v>
      </c>
      <c r="C5" s="1">
        <v>35.9</v>
      </c>
      <c r="E5" t="s">
        <v>5</v>
      </c>
      <c r="F5">
        <v>1.3</v>
      </c>
      <c r="H5" t="s">
        <v>5</v>
      </c>
      <c r="I5">
        <v>1.3</v>
      </c>
    </row>
    <row r="6" spans="2:9" x14ac:dyDescent="0.2">
      <c r="E6" t="s">
        <v>6</v>
      </c>
      <c r="F6" s="2">
        <v>12.2</v>
      </c>
      <c r="H6" t="s">
        <v>6</v>
      </c>
      <c r="I6" s="2">
        <v>3.2</v>
      </c>
    </row>
    <row r="7" spans="2:9" x14ac:dyDescent="0.2">
      <c r="H7" t="s">
        <v>14</v>
      </c>
      <c r="I7" s="2">
        <v>4.5</v>
      </c>
    </row>
  </sheetData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364D76-8207-4383-801B-CC9759800B07}">
  <sheetPr>
    <pageSetUpPr fitToPage="1"/>
  </sheetPr>
  <dimension ref="B1:V109"/>
  <sheetViews>
    <sheetView showGridLines="0" showZeros="0" tabSelected="1" zoomScale="55" zoomScaleNormal="55" workbookViewId="0">
      <selection activeCell="S3" sqref="S3"/>
    </sheetView>
  </sheetViews>
  <sheetFormatPr defaultColWidth="9" defaultRowHeight="19.5" x14ac:dyDescent="0.2"/>
  <cols>
    <col min="1" max="1" width="4.6328125" style="11" customWidth="1"/>
    <col min="2" max="2" width="5.6328125" style="11" customWidth="1"/>
    <col min="3" max="3" width="11.36328125" style="11" customWidth="1"/>
    <col min="4" max="4" width="9" style="11"/>
    <col min="5" max="5" width="15.6328125" style="11" customWidth="1"/>
    <col min="6" max="7" width="21.7265625" style="11" customWidth="1"/>
    <col min="8" max="8" width="21.36328125" style="11" customWidth="1"/>
    <col min="9" max="9" width="18.36328125" style="11" customWidth="1"/>
    <col min="10" max="10" width="12.453125" style="11" customWidth="1"/>
    <col min="11" max="11" width="11.36328125" style="11" bestFit="1" customWidth="1"/>
    <col min="12" max="12" width="15.6328125" style="11" customWidth="1"/>
    <col min="13" max="13" width="12.26953125" style="11" customWidth="1"/>
    <col min="14" max="14" width="21.26953125" style="11" customWidth="1"/>
    <col min="15" max="15" width="15.6328125" style="11" customWidth="1"/>
    <col min="16" max="16" width="12.26953125" style="11" customWidth="1"/>
    <col min="17" max="17" width="21.08984375" style="11" customWidth="1"/>
    <col min="18" max="19" width="15.6328125" style="11" customWidth="1"/>
    <col min="20" max="20" width="3.453125" style="11" customWidth="1"/>
    <col min="21" max="22" width="19.36328125" style="11" customWidth="1"/>
    <col min="23" max="25" width="9" style="11"/>
    <col min="26" max="27" width="12.7265625" style="11" customWidth="1"/>
    <col min="28" max="28" width="13.7265625" style="11" customWidth="1"/>
    <col min="29" max="16384" width="9" style="11"/>
  </cols>
  <sheetData>
    <row r="1" spans="2:22" ht="10.5" customHeight="1" x14ac:dyDescent="0.2">
      <c r="O1" s="12"/>
      <c r="R1" s="12"/>
      <c r="S1" s="12"/>
      <c r="T1" s="12"/>
      <c r="U1" s="12"/>
    </row>
    <row r="2" spans="2:22" ht="29.25" customHeight="1" x14ac:dyDescent="0.2">
      <c r="B2" s="82" t="s">
        <v>3</v>
      </c>
      <c r="C2" s="82"/>
      <c r="D2" s="82"/>
      <c r="E2" s="92" t="s">
        <v>37</v>
      </c>
      <c r="F2" s="93"/>
      <c r="G2" s="50"/>
      <c r="H2" s="55"/>
    </row>
    <row r="3" spans="2:22" ht="29.25" customHeight="1" x14ac:dyDescent="0.2">
      <c r="B3" s="94" t="s">
        <v>16</v>
      </c>
      <c r="C3" s="94"/>
      <c r="D3" s="94"/>
      <c r="E3" s="95">
        <f>I16+I25+I28+I31-I32</f>
        <v>0</v>
      </c>
      <c r="F3" s="96"/>
      <c r="G3" s="49"/>
      <c r="H3" s="56"/>
    </row>
    <row r="4" spans="2:22" ht="14.25" customHeight="1" x14ac:dyDescent="0.2"/>
    <row r="5" spans="2:22" ht="67.5" customHeight="1" x14ac:dyDescent="0.35">
      <c r="B5" s="13" t="s">
        <v>39</v>
      </c>
      <c r="K5" s="14" t="s">
        <v>65</v>
      </c>
      <c r="O5" s="15"/>
      <c r="R5" s="15"/>
      <c r="S5" s="15"/>
      <c r="T5" s="15"/>
      <c r="U5" s="15"/>
      <c r="V5" s="15"/>
    </row>
    <row r="6" spans="2:22" ht="27.75" customHeight="1" x14ac:dyDescent="0.35">
      <c r="B6" s="91" t="s">
        <v>19</v>
      </c>
      <c r="C6" s="85" t="s">
        <v>9</v>
      </c>
      <c r="D6" s="85" t="s">
        <v>35</v>
      </c>
      <c r="E6" s="82" t="s">
        <v>34</v>
      </c>
      <c r="F6" s="83" t="s">
        <v>46</v>
      </c>
      <c r="G6" s="83" t="s">
        <v>47</v>
      </c>
      <c r="H6" s="53" t="s">
        <v>18</v>
      </c>
      <c r="I6" s="85" t="s">
        <v>2</v>
      </c>
      <c r="K6" s="82" t="s">
        <v>15</v>
      </c>
      <c r="L6" s="82" t="s">
        <v>34</v>
      </c>
      <c r="M6" s="87" t="s">
        <v>48</v>
      </c>
      <c r="N6" s="88"/>
      <c r="O6" s="89"/>
      <c r="P6" s="87" t="s">
        <v>45</v>
      </c>
      <c r="Q6" s="88"/>
      <c r="R6" s="89"/>
      <c r="S6" s="82" t="s">
        <v>59</v>
      </c>
      <c r="T6" s="15"/>
      <c r="U6" s="15"/>
      <c r="V6" s="15"/>
    </row>
    <row r="7" spans="2:22" ht="45.75" customHeight="1" x14ac:dyDescent="0.2">
      <c r="B7" s="91"/>
      <c r="C7" s="86"/>
      <c r="D7" s="86"/>
      <c r="E7" s="82"/>
      <c r="F7" s="84"/>
      <c r="G7" s="84"/>
      <c r="H7" s="52" t="s">
        <v>53</v>
      </c>
      <c r="I7" s="86"/>
      <c r="J7" s="17"/>
      <c r="K7" s="82"/>
      <c r="L7" s="82"/>
      <c r="M7" s="64" t="s">
        <v>31</v>
      </c>
      <c r="N7" s="18" t="s">
        <v>60</v>
      </c>
      <c r="O7" s="64" t="s">
        <v>52</v>
      </c>
      <c r="P7" s="64" t="s">
        <v>57</v>
      </c>
      <c r="Q7" s="18" t="s">
        <v>61</v>
      </c>
      <c r="R7" s="64" t="s">
        <v>58</v>
      </c>
      <c r="S7" s="82"/>
      <c r="U7" s="15"/>
      <c r="V7" s="15"/>
    </row>
    <row r="8" spans="2:22" ht="36.75" customHeight="1" x14ac:dyDescent="0.2">
      <c r="B8" s="91"/>
      <c r="C8" s="70" t="s">
        <v>20</v>
      </c>
      <c r="D8" s="70" t="s">
        <v>21</v>
      </c>
      <c r="E8" s="20" t="s">
        <v>0</v>
      </c>
      <c r="F8" s="33"/>
      <c r="G8" s="57"/>
      <c r="H8" s="36"/>
      <c r="I8" s="35"/>
      <c r="J8" s="19"/>
      <c r="K8" s="70" t="s">
        <v>26</v>
      </c>
      <c r="L8" s="20" t="s">
        <v>0</v>
      </c>
      <c r="M8" s="63">
        <f>F8</f>
        <v>0</v>
      </c>
      <c r="N8" s="45">
        <f>M8*(O8+S8)</f>
        <v>0</v>
      </c>
      <c r="O8" s="45">
        <f>+'令和6年度  条件'!C$4</f>
        <v>69.8</v>
      </c>
      <c r="P8" s="63">
        <f>G8</f>
        <v>0</v>
      </c>
      <c r="Q8" s="45"/>
      <c r="R8" s="45"/>
      <c r="S8" s="45"/>
      <c r="U8" s="15"/>
      <c r="V8" s="15"/>
    </row>
    <row r="9" spans="2:22" ht="36.75" customHeight="1" x14ac:dyDescent="0.2">
      <c r="B9" s="91"/>
      <c r="C9" s="71"/>
      <c r="D9" s="71"/>
      <c r="E9" s="20" t="s">
        <v>1</v>
      </c>
      <c r="F9" s="33"/>
      <c r="G9" s="57"/>
      <c r="H9" s="36"/>
      <c r="I9" s="35"/>
      <c r="J9" s="19"/>
      <c r="K9" s="71"/>
      <c r="L9" s="20" t="s">
        <v>1</v>
      </c>
      <c r="M9" s="63">
        <f t="shared" ref="M9:M13" si="0">F9</f>
        <v>0</v>
      </c>
      <c r="N9" s="45">
        <f>M9*(O9+S9)</f>
        <v>0</v>
      </c>
      <c r="O9" s="45">
        <f>+'令和6年度  条件'!C$4</f>
        <v>69.8</v>
      </c>
      <c r="P9" s="63">
        <f>G9</f>
        <v>0</v>
      </c>
      <c r="Q9" s="45"/>
      <c r="R9" s="45"/>
      <c r="S9" s="45">
        <f>IF($B$3='令和6年度  条件'!$E$4,0,IF($B$3='令和6年度  条件'!$E$5,'令和6年度  条件'!$F$5,IF($B$3='令和6年度  条件'!$E$6,'令和6年度  条件'!$F$6)))</f>
        <v>0</v>
      </c>
      <c r="U9" s="15"/>
      <c r="V9" s="15"/>
    </row>
    <row r="10" spans="2:22" ht="36.75" customHeight="1" x14ac:dyDescent="0.2">
      <c r="B10" s="91"/>
      <c r="C10" s="71"/>
      <c r="D10" s="72"/>
      <c r="E10" s="20" t="s">
        <v>23</v>
      </c>
      <c r="F10" s="57">
        <f>SUM(F8:F9)</f>
        <v>0</v>
      </c>
      <c r="G10" s="57"/>
      <c r="H10" s="36"/>
      <c r="I10" s="35"/>
      <c r="J10" s="19"/>
      <c r="K10" s="72"/>
      <c r="L10" s="20" t="s">
        <v>23</v>
      </c>
      <c r="M10" s="63">
        <f>F10</f>
        <v>0</v>
      </c>
      <c r="N10" s="45">
        <f>SUM(N8:N9)</f>
        <v>0</v>
      </c>
      <c r="O10" s="45"/>
      <c r="P10" s="63">
        <f>SUM(P8:P9)</f>
        <v>0</v>
      </c>
      <c r="Q10" s="45"/>
      <c r="R10" s="45"/>
      <c r="S10" s="45"/>
      <c r="U10" s="15"/>
      <c r="V10" s="15"/>
    </row>
    <row r="11" spans="2:22" ht="36.75" customHeight="1" x14ac:dyDescent="0.2">
      <c r="B11" s="91"/>
      <c r="C11" s="71"/>
      <c r="D11" s="70" t="s">
        <v>22</v>
      </c>
      <c r="E11" s="20" t="s">
        <v>0</v>
      </c>
      <c r="F11" s="33"/>
      <c r="G11" s="57"/>
      <c r="H11" s="36"/>
      <c r="I11" s="35"/>
      <c r="J11" s="19"/>
      <c r="K11" s="70" t="s">
        <v>27</v>
      </c>
      <c r="L11" s="20" t="s">
        <v>0</v>
      </c>
      <c r="M11" s="63">
        <f t="shared" si="0"/>
        <v>0</v>
      </c>
      <c r="N11" s="45">
        <f t="shared" ref="N11:N12" si="1">M11*(O11+S11)</f>
        <v>0</v>
      </c>
      <c r="O11" s="45">
        <f>+'令和6年度  条件'!C$4</f>
        <v>69.8</v>
      </c>
      <c r="P11" s="63"/>
      <c r="Q11" s="45">
        <f>P11*(R11+S11)</f>
        <v>0</v>
      </c>
      <c r="R11" s="45"/>
      <c r="S11" s="45"/>
      <c r="U11" s="15"/>
      <c r="V11" s="15"/>
    </row>
    <row r="12" spans="2:22" ht="36.75" customHeight="1" x14ac:dyDescent="0.2">
      <c r="B12" s="91"/>
      <c r="C12" s="71"/>
      <c r="D12" s="71"/>
      <c r="E12" s="20" t="s">
        <v>1</v>
      </c>
      <c r="F12" s="33"/>
      <c r="G12" s="33"/>
      <c r="H12" s="36"/>
      <c r="I12" s="35"/>
      <c r="J12" s="19"/>
      <c r="K12" s="71"/>
      <c r="L12" s="20" t="s">
        <v>1</v>
      </c>
      <c r="M12" s="63">
        <f t="shared" si="0"/>
        <v>0</v>
      </c>
      <c r="N12" s="45">
        <f t="shared" si="1"/>
        <v>0</v>
      </c>
      <c r="O12" s="45">
        <f>+'令和6年度  条件'!C$4</f>
        <v>69.8</v>
      </c>
      <c r="P12" s="63">
        <f>G12</f>
        <v>0</v>
      </c>
      <c r="Q12" s="45">
        <f>P12*(R12+S12)</f>
        <v>0</v>
      </c>
      <c r="R12" s="45">
        <f>+'令和6年度  条件'!C$5</f>
        <v>39.6</v>
      </c>
      <c r="S12" s="45">
        <f>IF($B$3='令和6年度  条件'!$E$4,0,IF($B$3='令和6年度  条件'!$E$5,'令和6年度  条件'!$F$5,IF($B$3='令和6年度  条件'!$E$6,'令和6年度  条件'!$F$6)))</f>
        <v>0</v>
      </c>
      <c r="U12" s="15"/>
      <c r="V12" s="15"/>
    </row>
    <row r="13" spans="2:22" ht="36.75" customHeight="1" x14ac:dyDescent="0.2">
      <c r="B13" s="91"/>
      <c r="C13" s="71"/>
      <c r="D13" s="72"/>
      <c r="E13" s="20" t="s">
        <v>23</v>
      </c>
      <c r="F13" s="57">
        <f>SUM(F11:F12)</f>
        <v>0</v>
      </c>
      <c r="G13" s="57">
        <f>SUM(G11:G12)</f>
        <v>0</v>
      </c>
      <c r="H13" s="36"/>
      <c r="I13" s="37"/>
      <c r="J13" s="19"/>
      <c r="K13" s="72"/>
      <c r="L13" s="20" t="s">
        <v>23</v>
      </c>
      <c r="M13" s="63">
        <f t="shared" si="0"/>
        <v>0</v>
      </c>
      <c r="N13" s="45">
        <f>SUM(N11:N12)</f>
        <v>0</v>
      </c>
      <c r="O13" s="45"/>
      <c r="P13" s="63">
        <f>G13</f>
        <v>0</v>
      </c>
      <c r="Q13" s="45">
        <f>SUM(Q11:Q12)</f>
        <v>0</v>
      </c>
      <c r="R13" s="45"/>
      <c r="S13" s="44"/>
      <c r="U13" s="15"/>
      <c r="V13" s="15"/>
    </row>
    <row r="14" spans="2:22" ht="36.75" customHeight="1" x14ac:dyDescent="0.2">
      <c r="B14" s="91"/>
      <c r="C14" s="71"/>
      <c r="D14" s="70" t="s">
        <v>55</v>
      </c>
      <c r="E14" s="20" t="s">
        <v>0</v>
      </c>
      <c r="F14" s="36">
        <f>+F8+F11</f>
        <v>0</v>
      </c>
      <c r="G14" s="36"/>
      <c r="H14" s="57"/>
      <c r="I14" s="37"/>
      <c r="J14" s="19"/>
      <c r="K14" s="22"/>
      <c r="L14" s="23"/>
      <c r="M14" s="24"/>
      <c r="N14" s="24"/>
      <c r="O14" s="24"/>
      <c r="P14" s="24"/>
      <c r="Q14" s="24"/>
      <c r="R14" s="24"/>
      <c r="S14" s="24"/>
      <c r="U14" s="15"/>
      <c r="V14" s="15"/>
    </row>
    <row r="15" spans="2:22" ht="36.75" customHeight="1" thickBot="1" x14ac:dyDescent="0.25">
      <c r="B15" s="91"/>
      <c r="C15" s="71"/>
      <c r="D15" s="71"/>
      <c r="E15" s="20" t="s">
        <v>1</v>
      </c>
      <c r="F15" s="36">
        <f>+F9+F12</f>
        <v>0</v>
      </c>
      <c r="G15" s="36">
        <f>+G9+G12</f>
        <v>0</v>
      </c>
      <c r="H15" s="59"/>
      <c r="I15" s="54"/>
      <c r="J15" s="19"/>
      <c r="K15" s="25"/>
      <c r="L15" s="23"/>
      <c r="M15" s="24"/>
      <c r="N15" s="24"/>
      <c r="O15" s="24"/>
      <c r="P15" s="24"/>
      <c r="Q15" s="24"/>
      <c r="R15" s="24"/>
      <c r="S15" s="24"/>
      <c r="U15" s="15"/>
      <c r="V15" s="15"/>
    </row>
    <row r="16" spans="2:22" ht="36.75" customHeight="1" thickBot="1" x14ac:dyDescent="0.25">
      <c r="B16" s="91"/>
      <c r="C16" s="72"/>
      <c r="D16" s="72"/>
      <c r="E16" s="20" t="s">
        <v>23</v>
      </c>
      <c r="F16" s="36">
        <f>SUM(F14:F15)</f>
        <v>0</v>
      </c>
      <c r="G16" s="36">
        <f>SUM(G14:G15)</f>
        <v>0</v>
      </c>
      <c r="H16" s="59"/>
      <c r="I16" s="32">
        <f>N10+N13+Q13+(H15*'令和6年度  条件'!C4)+(H16*'令和6年度  条件'!C4)</f>
        <v>0</v>
      </c>
      <c r="J16" s="19"/>
      <c r="K16" s="25"/>
      <c r="L16" s="23"/>
      <c r="M16" s="24"/>
      <c r="N16" s="24"/>
      <c r="O16" s="24"/>
      <c r="P16" s="24"/>
      <c r="Q16" s="24"/>
      <c r="R16" s="24"/>
      <c r="S16" s="24"/>
      <c r="U16" s="15"/>
      <c r="V16" s="15"/>
    </row>
    <row r="17" spans="2:22" ht="36.75" customHeight="1" x14ac:dyDescent="0.2">
      <c r="B17" s="91"/>
      <c r="C17" s="70" t="s">
        <v>24</v>
      </c>
      <c r="D17" s="70" t="s">
        <v>21</v>
      </c>
      <c r="E17" s="20" t="s">
        <v>0</v>
      </c>
      <c r="F17" s="33"/>
      <c r="G17" s="57"/>
      <c r="H17" s="36"/>
      <c r="I17" s="39"/>
      <c r="J17" s="19"/>
      <c r="K17" s="70" t="s">
        <v>28</v>
      </c>
      <c r="L17" s="20" t="s">
        <v>0</v>
      </c>
      <c r="M17" s="63">
        <f>F17</f>
        <v>0</v>
      </c>
      <c r="N17" s="45">
        <f>M17*(O17+S17)</f>
        <v>0</v>
      </c>
      <c r="O17" s="45">
        <f>+'令和6年度  条件'!C$4</f>
        <v>69.8</v>
      </c>
      <c r="P17" s="63"/>
      <c r="Q17" s="45"/>
      <c r="R17" s="45"/>
      <c r="S17" s="45"/>
      <c r="U17" s="15"/>
      <c r="V17" s="15"/>
    </row>
    <row r="18" spans="2:22" ht="36.75" customHeight="1" x14ac:dyDescent="0.2">
      <c r="B18" s="91"/>
      <c r="C18" s="71"/>
      <c r="D18" s="71"/>
      <c r="E18" s="20" t="s">
        <v>1</v>
      </c>
      <c r="F18" s="33"/>
      <c r="G18" s="57"/>
      <c r="H18" s="62"/>
      <c r="I18" s="35"/>
      <c r="J18" s="19"/>
      <c r="K18" s="71"/>
      <c r="L18" s="20" t="s">
        <v>1</v>
      </c>
      <c r="M18" s="63">
        <f t="shared" ref="M18:M22" si="2">F18</f>
        <v>0</v>
      </c>
      <c r="N18" s="45">
        <f>M18*(O18+S18)</f>
        <v>0</v>
      </c>
      <c r="O18" s="45">
        <f>+'令和6年度  条件'!C$4</f>
        <v>69.8</v>
      </c>
      <c r="P18" s="63"/>
      <c r="Q18" s="45"/>
      <c r="R18" s="45"/>
      <c r="S18" s="45">
        <f>IF($B$3='令和6年度  条件'!$E$4,0,IF($B$3='令和6年度  条件'!$E$5,'令和6年度  条件'!$F$5,IF($B$3='令和6年度  条件'!$E$6,'令和6年度  条件'!$F$6)))</f>
        <v>0</v>
      </c>
      <c r="U18" s="15"/>
      <c r="V18" s="15"/>
    </row>
    <row r="19" spans="2:22" ht="36.75" customHeight="1" x14ac:dyDescent="0.2">
      <c r="B19" s="91"/>
      <c r="C19" s="71"/>
      <c r="D19" s="72"/>
      <c r="E19" s="20" t="s">
        <v>23</v>
      </c>
      <c r="F19" s="57">
        <f>SUM(F17:F18)</f>
        <v>0</v>
      </c>
      <c r="G19" s="57"/>
      <c r="H19" s="62"/>
      <c r="I19" s="35"/>
      <c r="J19" s="19"/>
      <c r="K19" s="72"/>
      <c r="L19" s="20" t="s">
        <v>23</v>
      </c>
      <c r="M19" s="63">
        <f t="shared" si="2"/>
        <v>0</v>
      </c>
      <c r="N19" s="45">
        <f t="shared" ref="N19" si="3">SUM(N17:N18)</f>
        <v>0</v>
      </c>
      <c r="O19" s="44"/>
      <c r="P19" s="63"/>
      <c r="Q19" s="45"/>
      <c r="R19" s="44"/>
      <c r="S19" s="44"/>
      <c r="U19" s="15"/>
      <c r="V19" s="15"/>
    </row>
    <row r="20" spans="2:22" ht="36.75" customHeight="1" x14ac:dyDescent="0.2">
      <c r="B20" s="91"/>
      <c r="C20" s="71"/>
      <c r="D20" s="70" t="s">
        <v>22</v>
      </c>
      <c r="E20" s="20" t="s">
        <v>0</v>
      </c>
      <c r="F20" s="33"/>
      <c r="G20" s="57"/>
      <c r="H20" s="62"/>
      <c r="I20" s="41"/>
      <c r="J20" s="26"/>
      <c r="K20" s="70" t="s">
        <v>29</v>
      </c>
      <c r="L20" s="20" t="s">
        <v>0</v>
      </c>
      <c r="M20" s="63">
        <f t="shared" si="2"/>
        <v>0</v>
      </c>
      <c r="N20" s="45">
        <f>M20*(O20+S20)</f>
        <v>0</v>
      </c>
      <c r="O20" s="45">
        <f>+'令和6年度  条件'!C$4</f>
        <v>69.8</v>
      </c>
      <c r="P20" s="63"/>
      <c r="Q20" s="45"/>
      <c r="R20" s="45"/>
      <c r="S20" s="45"/>
      <c r="U20" s="15"/>
      <c r="V20" s="15"/>
    </row>
    <row r="21" spans="2:22" ht="36.75" customHeight="1" x14ac:dyDescent="0.2">
      <c r="B21" s="91"/>
      <c r="C21" s="71"/>
      <c r="D21" s="71"/>
      <c r="E21" s="20" t="s">
        <v>1</v>
      </c>
      <c r="F21" s="33"/>
      <c r="G21" s="33"/>
      <c r="H21" s="36"/>
      <c r="I21" s="35"/>
      <c r="J21" s="19"/>
      <c r="K21" s="71"/>
      <c r="L21" s="20" t="s">
        <v>1</v>
      </c>
      <c r="M21" s="63">
        <f t="shared" si="2"/>
        <v>0</v>
      </c>
      <c r="N21" s="45">
        <f>M21*(O21+S21)</f>
        <v>0</v>
      </c>
      <c r="O21" s="45">
        <f>+'令和6年度  条件'!C$4</f>
        <v>69.8</v>
      </c>
      <c r="P21" s="63">
        <f>G21</f>
        <v>0</v>
      </c>
      <c r="Q21" s="45">
        <f t="shared" ref="Q21" si="4">P21*(R21+S21)</f>
        <v>0</v>
      </c>
      <c r="R21" s="45">
        <f>+'令和6年度  条件'!C$5</f>
        <v>39.6</v>
      </c>
      <c r="S21" s="45">
        <f>IF($B$3='令和6年度  条件'!$E$4,0,IF($B$3='令和6年度  条件'!$E$5,'令和6年度  条件'!$F$5,IF($B$3='令和6年度  条件'!$E$6,'令和6年度  条件'!$F$6)))</f>
        <v>0</v>
      </c>
      <c r="U21" s="15"/>
      <c r="V21" s="15"/>
    </row>
    <row r="22" spans="2:22" ht="36.75" customHeight="1" x14ac:dyDescent="0.2">
      <c r="B22" s="91"/>
      <c r="C22" s="71"/>
      <c r="D22" s="72"/>
      <c r="E22" s="20" t="s">
        <v>23</v>
      </c>
      <c r="F22" s="57">
        <f>SUM(F20:F21)</f>
        <v>0</v>
      </c>
      <c r="G22" s="57">
        <f>SUM(G20:G21)</f>
        <v>0</v>
      </c>
      <c r="H22" s="36"/>
      <c r="I22" s="37"/>
      <c r="J22" s="19"/>
      <c r="K22" s="72"/>
      <c r="L22" s="20" t="s">
        <v>23</v>
      </c>
      <c r="M22" s="63">
        <f t="shared" si="2"/>
        <v>0</v>
      </c>
      <c r="N22" s="45">
        <f t="shared" ref="N22" si="5">SUM(N20:N21)</f>
        <v>0</v>
      </c>
      <c r="O22" s="44"/>
      <c r="P22" s="63">
        <f>G22</f>
        <v>0</v>
      </c>
      <c r="Q22" s="45">
        <f>SUM(Q20:Q21)</f>
        <v>0</v>
      </c>
      <c r="R22" s="44"/>
      <c r="S22" s="44"/>
      <c r="T22" s="58"/>
      <c r="U22" s="15"/>
      <c r="V22" s="15"/>
    </row>
    <row r="23" spans="2:22" ht="36.75" customHeight="1" x14ac:dyDescent="0.2">
      <c r="B23" s="91"/>
      <c r="C23" s="71"/>
      <c r="D23" s="70" t="s">
        <v>55</v>
      </c>
      <c r="E23" s="20" t="s">
        <v>0</v>
      </c>
      <c r="F23" s="36">
        <f>+F17+F20</f>
        <v>0</v>
      </c>
      <c r="G23" s="36">
        <f>+G17+G20</f>
        <v>0</v>
      </c>
      <c r="H23" s="57"/>
      <c r="I23" s="37"/>
      <c r="J23" s="19"/>
      <c r="K23" s="22"/>
      <c r="L23" s="23"/>
      <c r="M23" s="24"/>
      <c r="N23" s="24"/>
      <c r="O23" s="24"/>
      <c r="P23" s="24"/>
      <c r="Q23" s="24"/>
      <c r="R23" s="24"/>
      <c r="S23" s="24"/>
      <c r="U23" s="15"/>
      <c r="V23" s="15"/>
    </row>
    <row r="24" spans="2:22" ht="36.75" customHeight="1" thickBot="1" x14ac:dyDescent="0.25">
      <c r="B24" s="91"/>
      <c r="C24" s="71"/>
      <c r="D24" s="71"/>
      <c r="E24" s="20" t="s">
        <v>1</v>
      </c>
      <c r="F24" s="36">
        <f>+F18+F21</f>
        <v>0</v>
      </c>
      <c r="G24" s="36">
        <f>+G18+G21</f>
        <v>0</v>
      </c>
      <c r="H24" s="38"/>
      <c r="I24" s="54"/>
      <c r="J24" s="19"/>
      <c r="K24" s="22"/>
      <c r="L24" s="23"/>
      <c r="M24" s="24"/>
      <c r="N24" s="24"/>
      <c r="O24" s="24"/>
      <c r="P24" s="24"/>
      <c r="Q24" s="24"/>
      <c r="R24" s="24"/>
      <c r="S24" s="24"/>
      <c r="U24" s="15"/>
      <c r="V24" s="15"/>
    </row>
    <row r="25" spans="2:22" ht="36.75" customHeight="1" thickBot="1" x14ac:dyDescent="0.25">
      <c r="B25" s="91"/>
      <c r="C25" s="72"/>
      <c r="D25" s="72"/>
      <c r="E25" s="20" t="s">
        <v>23</v>
      </c>
      <c r="F25" s="57">
        <f>SUM(F23:F24)</f>
        <v>0</v>
      </c>
      <c r="G25" s="57">
        <f>SUM(G23:G24)</f>
        <v>0</v>
      </c>
      <c r="H25" s="59"/>
      <c r="I25" s="32">
        <f>N19+N22+Q22+(H24*'令和6年度  条件'!C4)+(H25*'令和6年度  条件'!C4)</f>
        <v>0</v>
      </c>
      <c r="J25" s="19"/>
      <c r="K25" s="22"/>
      <c r="L25" s="23"/>
      <c r="M25" s="24"/>
      <c r="N25" s="24"/>
      <c r="O25" s="24"/>
      <c r="P25" s="24"/>
      <c r="Q25" s="24"/>
      <c r="R25" s="24"/>
      <c r="S25" s="24"/>
      <c r="U25" s="15"/>
      <c r="V25" s="15"/>
    </row>
    <row r="26" spans="2:22" ht="36.75" customHeight="1" x14ac:dyDescent="0.2">
      <c r="B26" s="91"/>
      <c r="C26" s="73" t="s">
        <v>10</v>
      </c>
      <c r="D26" s="74"/>
      <c r="E26" s="20" t="s">
        <v>0</v>
      </c>
      <c r="F26" s="33"/>
      <c r="G26" s="57"/>
      <c r="H26" s="57"/>
      <c r="I26" s="42"/>
      <c r="J26" s="19"/>
      <c r="K26" s="79" t="s">
        <v>10</v>
      </c>
      <c r="L26" s="20" t="s">
        <v>0</v>
      </c>
      <c r="M26" s="63">
        <f t="shared" ref="M26:M31" si="6">F26</f>
        <v>0</v>
      </c>
      <c r="N26" s="45">
        <f>M26*(O26+S26)</f>
        <v>0</v>
      </c>
      <c r="O26" s="45">
        <f>+'令和6年度  条件'!C$6</f>
        <v>32.6</v>
      </c>
      <c r="P26" s="63"/>
      <c r="Q26" s="44"/>
      <c r="R26" s="44"/>
      <c r="S26" s="45"/>
    </row>
    <row r="27" spans="2:22" ht="36.75" customHeight="1" thickBot="1" x14ac:dyDescent="0.25">
      <c r="B27" s="91"/>
      <c r="C27" s="75"/>
      <c r="D27" s="76"/>
      <c r="E27" s="20" t="s">
        <v>1</v>
      </c>
      <c r="F27" s="33"/>
      <c r="G27" s="57"/>
      <c r="H27" s="38"/>
      <c r="I27" s="37"/>
      <c r="J27" s="19"/>
      <c r="K27" s="80"/>
      <c r="L27" s="20" t="s">
        <v>1</v>
      </c>
      <c r="M27" s="63">
        <f t="shared" si="6"/>
        <v>0</v>
      </c>
      <c r="N27" s="45">
        <f>M27*(O27+S27)</f>
        <v>0</v>
      </c>
      <c r="O27" s="45">
        <f>+'令和6年度  条件'!C$6</f>
        <v>32.6</v>
      </c>
      <c r="P27" s="63"/>
      <c r="Q27" s="44"/>
      <c r="R27" s="44"/>
      <c r="S27" s="45">
        <f>IF($B$3='令和6年度  条件'!$E$4,0,IF($B$3='令和6年度  条件'!$E$5,'令和6年度  条件'!$F$5,IF($B$3='令和6年度  条件'!$E$6,'令和6年度  条件'!$F$6)))</f>
        <v>0</v>
      </c>
    </row>
    <row r="28" spans="2:22" ht="36.75" customHeight="1" thickBot="1" x14ac:dyDescent="0.25">
      <c r="B28" s="91"/>
      <c r="C28" s="77"/>
      <c r="D28" s="78"/>
      <c r="E28" s="20" t="s">
        <v>23</v>
      </c>
      <c r="F28" s="57">
        <f>SUM(F26:F27)</f>
        <v>0</v>
      </c>
      <c r="G28" s="57"/>
      <c r="H28" s="59"/>
      <c r="I28" s="32">
        <f>N28+(H27*'令和6年度  条件'!C6)+(H28*'令和6年度  条件'!C6)</f>
        <v>0</v>
      </c>
      <c r="J28" s="19"/>
      <c r="K28" s="81"/>
      <c r="L28" s="20" t="s">
        <v>23</v>
      </c>
      <c r="M28" s="63">
        <f t="shared" si="6"/>
        <v>0</v>
      </c>
      <c r="N28" s="45">
        <f>SUM(N26:N27)</f>
        <v>0</v>
      </c>
      <c r="O28" s="45"/>
      <c r="P28" s="63"/>
      <c r="Q28" s="44"/>
      <c r="R28" s="44"/>
      <c r="S28" s="45"/>
    </row>
    <row r="29" spans="2:22" ht="38.25" customHeight="1" x14ac:dyDescent="0.2">
      <c r="B29" s="91"/>
      <c r="C29" s="73" t="s">
        <v>25</v>
      </c>
      <c r="D29" s="74"/>
      <c r="E29" s="20" t="s">
        <v>0</v>
      </c>
      <c r="F29" s="33"/>
      <c r="G29" s="57"/>
      <c r="H29" s="57"/>
      <c r="I29" s="39"/>
      <c r="J29" s="19"/>
      <c r="K29" s="90" t="s">
        <v>30</v>
      </c>
      <c r="L29" s="20" t="s">
        <v>0</v>
      </c>
      <c r="M29" s="63">
        <f t="shared" si="6"/>
        <v>0</v>
      </c>
      <c r="N29" s="45">
        <f>M29*(O29+S29)</f>
        <v>0</v>
      </c>
      <c r="O29" s="45">
        <f>+'令和6年度  条件'!C$4</f>
        <v>69.8</v>
      </c>
      <c r="P29" s="63"/>
      <c r="Q29" s="44"/>
      <c r="R29" s="44"/>
      <c r="S29" s="45"/>
    </row>
    <row r="30" spans="2:22" ht="38.25" customHeight="1" thickBot="1" x14ac:dyDescent="0.25">
      <c r="B30" s="91"/>
      <c r="C30" s="75"/>
      <c r="D30" s="76"/>
      <c r="E30" s="20" t="s">
        <v>1</v>
      </c>
      <c r="F30" s="33"/>
      <c r="G30" s="57"/>
      <c r="H30" s="57"/>
      <c r="I30" s="37"/>
      <c r="J30" s="26"/>
      <c r="K30" s="90"/>
      <c r="L30" s="20" t="s">
        <v>1</v>
      </c>
      <c r="M30" s="63">
        <f t="shared" si="6"/>
        <v>0</v>
      </c>
      <c r="N30" s="45">
        <f>M30*(O30+S30)</f>
        <v>0</v>
      </c>
      <c r="O30" s="67">
        <f>+'令和6年度  条件'!C$4</f>
        <v>69.8</v>
      </c>
      <c r="P30" s="68"/>
      <c r="Q30" s="68"/>
      <c r="R30" s="68"/>
      <c r="S30" s="45">
        <f>IF($B$3='令和6年度  条件'!$E$4,0,IF($B$3='令和6年度  条件'!$E$5,'令和6年度  条件'!$F$5,IF($B$3='令和6年度  条件'!$E$6,'令和6年度  条件'!$F$6)))</f>
        <v>0</v>
      </c>
    </row>
    <row r="31" spans="2:22" ht="38.25" customHeight="1" thickBot="1" x14ac:dyDescent="0.25">
      <c r="B31" s="91"/>
      <c r="C31" s="77"/>
      <c r="D31" s="78"/>
      <c r="E31" s="20" t="s">
        <v>23</v>
      </c>
      <c r="F31" s="57">
        <f>SUM(F29:F30)</f>
        <v>0</v>
      </c>
      <c r="G31" s="57"/>
      <c r="H31" s="59"/>
      <c r="I31" s="32">
        <f>N31+(H31*'令和6年度  条件'!C4)</f>
        <v>0</v>
      </c>
      <c r="K31" s="90"/>
      <c r="L31" s="20" t="s">
        <v>23</v>
      </c>
      <c r="M31" s="63">
        <f t="shared" si="6"/>
        <v>0</v>
      </c>
      <c r="N31" s="45">
        <f>SUM(N29:N30)</f>
        <v>0</v>
      </c>
      <c r="O31" s="68"/>
      <c r="P31" s="68"/>
      <c r="Q31" s="68"/>
      <c r="R31" s="68"/>
      <c r="S31" s="68"/>
    </row>
    <row r="32" spans="2:22" ht="38.25" customHeight="1" x14ac:dyDescent="0.2">
      <c r="B32" s="28"/>
      <c r="C32" s="28"/>
      <c r="D32" s="28"/>
      <c r="F32" s="29"/>
      <c r="G32" s="29"/>
      <c r="H32" s="30" t="s">
        <v>38</v>
      </c>
      <c r="I32" s="66"/>
    </row>
    <row r="34" spans="2:2" x14ac:dyDescent="0.2">
      <c r="B34" s="11" t="s">
        <v>41</v>
      </c>
    </row>
    <row r="107" spans="15:18" hidden="1" x14ac:dyDescent="0.2">
      <c r="O107" s="11" t="s">
        <v>4</v>
      </c>
      <c r="R107" s="11" t="s">
        <v>4</v>
      </c>
    </row>
    <row r="108" spans="15:18" hidden="1" x14ac:dyDescent="0.2">
      <c r="O108" s="11" t="s">
        <v>5</v>
      </c>
      <c r="R108" s="11" t="s">
        <v>5</v>
      </c>
    </row>
    <row r="109" spans="15:18" hidden="1" x14ac:dyDescent="0.2">
      <c r="O109" s="11" t="s">
        <v>6</v>
      </c>
      <c r="R109" s="11" t="s">
        <v>6</v>
      </c>
    </row>
  </sheetData>
  <sheetProtection password="CC41" sheet="1" objects="1" scenarios="1"/>
  <mergeCells count="32">
    <mergeCell ref="K29:K31"/>
    <mergeCell ref="C29:D31"/>
    <mergeCell ref="B6:B31"/>
    <mergeCell ref="B2:D2"/>
    <mergeCell ref="E2:F2"/>
    <mergeCell ref="B3:D3"/>
    <mergeCell ref="E3:F3"/>
    <mergeCell ref="C6:C7"/>
    <mergeCell ref="D6:D7"/>
    <mergeCell ref="E6:E7"/>
    <mergeCell ref="F6:F7"/>
    <mergeCell ref="C17:C25"/>
    <mergeCell ref="D17:D19"/>
    <mergeCell ref="K17:K19"/>
    <mergeCell ref="D20:D22"/>
    <mergeCell ref="K20:K22"/>
    <mergeCell ref="D23:D25"/>
    <mergeCell ref="C26:D28"/>
    <mergeCell ref="K26:K28"/>
    <mergeCell ref="S6:S7"/>
    <mergeCell ref="C8:C16"/>
    <mergeCell ref="D8:D10"/>
    <mergeCell ref="K8:K10"/>
    <mergeCell ref="D11:D13"/>
    <mergeCell ref="K11:K13"/>
    <mergeCell ref="D14:D16"/>
    <mergeCell ref="G6:G7"/>
    <mergeCell ref="I6:I7"/>
    <mergeCell ref="K6:K7"/>
    <mergeCell ref="L6:L7"/>
    <mergeCell ref="M6:O6"/>
    <mergeCell ref="P6:R6"/>
  </mergeCells>
  <phoneticPr fontId="2"/>
  <dataValidations count="1">
    <dataValidation type="list" allowBlank="1" showInputMessage="1" showErrorMessage="1" sqref="B3" xr:uid="{1643B435-A321-4626-9666-98CA6BBCBF40}">
      <formula1>$R$107:$R$109</formula1>
    </dataValidation>
  </dataValidations>
  <printOptions horizontalCentered="1" verticalCentered="1"/>
  <pageMargins left="0.19685039370078741" right="0.19685039370078741" top="0.59055118110236227" bottom="0.11811023622047245" header="0.31496062992125984" footer="0.11811023622047245"/>
  <pageSetup paperSize="9" scale="51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72605B-F782-41CC-8015-F18581BF7951}">
  <dimension ref="B3:I7"/>
  <sheetViews>
    <sheetView workbookViewId="0">
      <selection activeCell="C4" sqref="C4"/>
    </sheetView>
  </sheetViews>
  <sheetFormatPr defaultRowHeight="13" x14ac:dyDescent="0.2"/>
  <cols>
    <col min="2" max="2" width="41.453125" bestFit="1" customWidth="1"/>
    <col min="3" max="3" width="11" bestFit="1" customWidth="1"/>
    <col min="5" max="5" width="15.6328125" bestFit="1" customWidth="1"/>
    <col min="6" max="6" width="11" bestFit="1" customWidth="1"/>
    <col min="8" max="8" width="25.6328125" bestFit="1" customWidth="1"/>
    <col min="9" max="9" width="11" bestFit="1" customWidth="1"/>
  </cols>
  <sheetData>
    <row r="3" spans="2:9" x14ac:dyDescent="0.2">
      <c r="B3" t="s">
        <v>9</v>
      </c>
      <c r="C3" t="s">
        <v>7</v>
      </c>
      <c r="E3" t="s">
        <v>12</v>
      </c>
      <c r="F3" t="s">
        <v>11</v>
      </c>
      <c r="H3" t="s">
        <v>13</v>
      </c>
      <c r="I3" t="s">
        <v>11</v>
      </c>
    </row>
    <row r="4" spans="2:9" x14ac:dyDescent="0.2">
      <c r="B4" t="s">
        <v>49</v>
      </c>
      <c r="C4" s="47">
        <v>69.8</v>
      </c>
      <c r="E4" t="s">
        <v>4</v>
      </c>
      <c r="F4">
        <v>0</v>
      </c>
      <c r="H4" t="s">
        <v>4</v>
      </c>
      <c r="I4">
        <v>0</v>
      </c>
    </row>
    <row r="5" spans="2:9" x14ac:dyDescent="0.2">
      <c r="B5" t="s">
        <v>50</v>
      </c>
      <c r="C5" s="47">
        <v>39.6</v>
      </c>
      <c r="E5" t="s">
        <v>5</v>
      </c>
      <c r="F5">
        <v>1.3</v>
      </c>
      <c r="H5" t="s">
        <v>5</v>
      </c>
      <c r="I5">
        <v>1.3</v>
      </c>
    </row>
    <row r="6" spans="2:9" x14ac:dyDescent="0.2">
      <c r="B6" t="s">
        <v>10</v>
      </c>
      <c r="C6" s="47">
        <v>32.6</v>
      </c>
      <c r="E6" t="s">
        <v>6</v>
      </c>
      <c r="F6" s="2">
        <v>12.2</v>
      </c>
      <c r="H6" t="s">
        <v>6</v>
      </c>
      <c r="I6" s="2">
        <v>3.2</v>
      </c>
    </row>
    <row r="7" spans="2:9" x14ac:dyDescent="0.2">
      <c r="H7" t="s">
        <v>14</v>
      </c>
      <c r="I7" s="2">
        <v>4.5</v>
      </c>
    </row>
  </sheetData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82994B-A359-4DF9-B1F9-40A02A0EE29C}">
  <sheetPr>
    <pageSetUpPr fitToPage="1"/>
  </sheetPr>
  <dimension ref="B1:V109"/>
  <sheetViews>
    <sheetView showGridLines="0" showZeros="0" zoomScale="55" zoomScaleNormal="55" workbookViewId="0">
      <selection activeCell="H29" sqref="H29"/>
    </sheetView>
  </sheetViews>
  <sheetFormatPr defaultColWidth="9" defaultRowHeight="19.5" x14ac:dyDescent="0.2"/>
  <cols>
    <col min="1" max="1" width="4.6328125" style="11" customWidth="1"/>
    <col min="2" max="2" width="5.6328125" style="11" customWidth="1"/>
    <col min="3" max="3" width="11.36328125" style="11" customWidth="1"/>
    <col min="4" max="4" width="9" style="11"/>
    <col min="5" max="5" width="15.6328125" style="11" customWidth="1"/>
    <col min="6" max="7" width="21.7265625" style="11" customWidth="1"/>
    <col min="8" max="8" width="21.36328125" style="11" customWidth="1"/>
    <col min="9" max="9" width="18.36328125" style="11" customWidth="1"/>
    <col min="10" max="10" width="12.453125" style="11" customWidth="1"/>
    <col min="11" max="11" width="11.36328125" style="11" bestFit="1" customWidth="1"/>
    <col min="12" max="12" width="15.6328125" style="11" customWidth="1"/>
    <col min="13" max="13" width="12.26953125" style="11" customWidth="1"/>
    <col min="14" max="14" width="21.26953125" style="11" customWidth="1"/>
    <col min="15" max="15" width="15.6328125" style="11" customWidth="1"/>
    <col min="16" max="16" width="12.26953125" style="11" customWidth="1"/>
    <col min="17" max="17" width="21.08984375" style="11" customWidth="1"/>
    <col min="18" max="19" width="15.6328125" style="11" customWidth="1"/>
    <col min="20" max="20" width="3.453125" style="11" customWidth="1"/>
    <col min="21" max="22" width="19.36328125" style="11" customWidth="1"/>
    <col min="23" max="25" width="9" style="11"/>
    <col min="26" max="27" width="12.7265625" style="11" customWidth="1"/>
    <col min="28" max="28" width="13.7265625" style="11" customWidth="1"/>
    <col min="29" max="16384" width="9" style="11"/>
  </cols>
  <sheetData>
    <row r="1" spans="2:22" ht="10.5" customHeight="1" x14ac:dyDescent="0.2">
      <c r="O1" s="12"/>
      <c r="R1" s="12"/>
      <c r="S1" s="12"/>
      <c r="T1" s="12"/>
      <c r="U1" s="12"/>
    </row>
    <row r="2" spans="2:22" ht="29.25" customHeight="1" x14ac:dyDescent="0.2">
      <c r="B2" s="82" t="s">
        <v>3</v>
      </c>
      <c r="C2" s="82"/>
      <c r="D2" s="82"/>
      <c r="E2" s="92" t="s">
        <v>37</v>
      </c>
      <c r="F2" s="93"/>
      <c r="G2" s="50"/>
      <c r="H2" s="55"/>
    </row>
    <row r="3" spans="2:22" ht="29.25" customHeight="1" x14ac:dyDescent="0.2">
      <c r="B3" s="94" t="s">
        <v>16</v>
      </c>
      <c r="C3" s="94"/>
      <c r="D3" s="94"/>
      <c r="E3" s="95">
        <f>I16+I25+I28+I29-I30</f>
        <v>0</v>
      </c>
      <c r="F3" s="96"/>
      <c r="G3" s="49"/>
      <c r="H3" s="56"/>
    </row>
    <row r="4" spans="2:22" ht="14.25" customHeight="1" x14ac:dyDescent="0.2"/>
    <row r="5" spans="2:22" ht="67.5" customHeight="1" x14ac:dyDescent="0.35">
      <c r="B5" s="13" t="s">
        <v>39</v>
      </c>
      <c r="K5" s="14" t="s">
        <v>51</v>
      </c>
      <c r="O5" s="15"/>
      <c r="R5" s="15"/>
      <c r="S5" s="15"/>
      <c r="T5" s="15"/>
      <c r="U5" s="15"/>
      <c r="V5" s="15"/>
    </row>
    <row r="6" spans="2:22" ht="27.75" customHeight="1" x14ac:dyDescent="0.35">
      <c r="B6" s="97" t="s">
        <v>19</v>
      </c>
      <c r="C6" s="85" t="s">
        <v>9</v>
      </c>
      <c r="D6" s="85" t="s">
        <v>35</v>
      </c>
      <c r="E6" s="82" t="s">
        <v>34</v>
      </c>
      <c r="F6" s="83" t="s">
        <v>46</v>
      </c>
      <c r="G6" s="83" t="s">
        <v>47</v>
      </c>
      <c r="H6" s="53" t="s">
        <v>18</v>
      </c>
      <c r="I6" s="85" t="s">
        <v>2</v>
      </c>
      <c r="K6" s="82" t="s">
        <v>15</v>
      </c>
      <c r="L6" s="82" t="s">
        <v>34</v>
      </c>
      <c r="M6" s="87" t="s">
        <v>48</v>
      </c>
      <c r="N6" s="88"/>
      <c r="O6" s="89"/>
      <c r="P6" s="87" t="s">
        <v>45</v>
      </c>
      <c r="Q6" s="88"/>
      <c r="R6" s="89"/>
      <c r="S6" s="82" t="s">
        <v>59</v>
      </c>
      <c r="T6" s="15"/>
      <c r="U6" s="15"/>
      <c r="V6" s="15"/>
    </row>
    <row r="7" spans="2:22" ht="45.75" customHeight="1" x14ac:dyDescent="0.2">
      <c r="B7" s="98"/>
      <c r="C7" s="86"/>
      <c r="D7" s="86"/>
      <c r="E7" s="82"/>
      <c r="F7" s="84"/>
      <c r="G7" s="84"/>
      <c r="H7" s="52" t="s">
        <v>53</v>
      </c>
      <c r="I7" s="86"/>
      <c r="J7" s="17"/>
      <c r="K7" s="82"/>
      <c r="L7" s="82"/>
      <c r="M7" s="48" t="s">
        <v>31</v>
      </c>
      <c r="N7" s="18" t="s">
        <v>60</v>
      </c>
      <c r="O7" s="48" t="s">
        <v>52</v>
      </c>
      <c r="P7" s="48" t="s">
        <v>57</v>
      </c>
      <c r="Q7" s="18" t="s">
        <v>61</v>
      </c>
      <c r="R7" s="48" t="s">
        <v>58</v>
      </c>
      <c r="S7" s="82"/>
      <c r="U7" s="15"/>
      <c r="V7" s="15"/>
    </row>
    <row r="8" spans="2:22" ht="36.75" customHeight="1" x14ac:dyDescent="0.2">
      <c r="B8" s="98"/>
      <c r="C8" s="70" t="s">
        <v>20</v>
      </c>
      <c r="D8" s="70" t="s">
        <v>21</v>
      </c>
      <c r="E8" s="20" t="s">
        <v>0</v>
      </c>
      <c r="F8" s="33"/>
      <c r="G8" s="57"/>
      <c r="H8" s="36"/>
      <c r="I8" s="35"/>
      <c r="J8" s="19"/>
      <c r="K8" s="70" t="s">
        <v>26</v>
      </c>
      <c r="L8" s="20" t="s">
        <v>0</v>
      </c>
      <c r="M8" s="63">
        <f>F8</f>
        <v>0</v>
      </c>
      <c r="N8" s="45">
        <f>M8*(O8+S8)</f>
        <v>0</v>
      </c>
      <c r="O8" s="45">
        <f>+'令和5年度  条件'!C$4</f>
        <v>71.599999999999994</v>
      </c>
      <c r="P8" s="63">
        <f>G8</f>
        <v>0</v>
      </c>
      <c r="Q8" s="45"/>
      <c r="R8" s="45"/>
      <c r="S8" s="45"/>
      <c r="U8" s="15"/>
      <c r="V8" s="15"/>
    </row>
    <row r="9" spans="2:22" ht="36.75" customHeight="1" x14ac:dyDescent="0.2">
      <c r="B9" s="98"/>
      <c r="C9" s="71"/>
      <c r="D9" s="71"/>
      <c r="E9" s="20" t="s">
        <v>1</v>
      </c>
      <c r="F9" s="33"/>
      <c r="G9" s="57"/>
      <c r="H9" s="36"/>
      <c r="I9" s="35"/>
      <c r="J9" s="19"/>
      <c r="K9" s="71"/>
      <c r="L9" s="20" t="s">
        <v>1</v>
      </c>
      <c r="M9" s="63">
        <f t="shared" ref="M9:M13" si="0">F9</f>
        <v>0</v>
      </c>
      <c r="N9" s="45">
        <f>M9*(O9+S9)</f>
        <v>0</v>
      </c>
      <c r="O9" s="45">
        <f>+'令和5年度  条件'!C$4</f>
        <v>71.599999999999994</v>
      </c>
      <c r="P9" s="63">
        <f>G9</f>
        <v>0</v>
      </c>
      <c r="Q9" s="45"/>
      <c r="R9" s="45"/>
      <c r="S9" s="45">
        <f>IF($B$3='令和5年度  条件'!$E$4,0,IF($B$3='令和5年度  条件'!$E$5,'令和5年度  条件'!$F$5,IF($B$3='令和5年度  条件'!$E$6,'令和5年度  条件'!$F$6)))</f>
        <v>0</v>
      </c>
      <c r="U9" s="15"/>
      <c r="V9" s="15"/>
    </row>
    <row r="10" spans="2:22" ht="36.75" customHeight="1" x14ac:dyDescent="0.2">
      <c r="B10" s="98"/>
      <c r="C10" s="71"/>
      <c r="D10" s="72"/>
      <c r="E10" s="20" t="s">
        <v>54</v>
      </c>
      <c r="F10" s="57">
        <f>SUM(F8:F9)</f>
        <v>0</v>
      </c>
      <c r="G10" s="57"/>
      <c r="H10" s="36"/>
      <c r="I10" s="35"/>
      <c r="J10" s="19"/>
      <c r="K10" s="72"/>
      <c r="L10" s="20" t="s">
        <v>56</v>
      </c>
      <c r="M10" s="63">
        <f>F10</f>
        <v>0</v>
      </c>
      <c r="N10" s="45">
        <f>SUM(N8:N9)</f>
        <v>0</v>
      </c>
      <c r="O10" s="45"/>
      <c r="P10" s="63">
        <f>SUM(P8:P9)</f>
        <v>0</v>
      </c>
      <c r="Q10" s="45"/>
      <c r="R10" s="45"/>
      <c r="S10" s="45"/>
      <c r="U10" s="15"/>
      <c r="V10" s="15"/>
    </row>
    <row r="11" spans="2:22" ht="36.75" customHeight="1" x14ac:dyDescent="0.2">
      <c r="B11" s="98"/>
      <c r="C11" s="71"/>
      <c r="D11" s="70" t="s">
        <v>22</v>
      </c>
      <c r="E11" s="20" t="s">
        <v>0</v>
      </c>
      <c r="F11" s="33"/>
      <c r="G11" s="57"/>
      <c r="H11" s="36"/>
      <c r="I11" s="35"/>
      <c r="J11" s="19"/>
      <c r="K11" s="70" t="s">
        <v>27</v>
      </c>
      <c r="L11" s="20" t="s">
        <v>0</v>
      </c>
      <c r="M11" s="63">
        <f t="shared" si="0"/>
        <v>0</v>
      </c>
      <c r="N11" s="45">
        <f t="shared" ref="N11:N12" si="1">M11*(O11+S11)</f>
        <v>0</v>
      </c>
      <c r="O11" s="45">
        <f>+'令和5年度  条件'!C$4</f>
        <v>71.599999999999994</v>
      </c>
      <c r="P11" s="63"/>
      <c r="Q11" s="45">
        <f>P11*(R11+S11)</f>
        <v>0</v>
      </c>
      <c r="R11" s="45"/>
      <c r="S11" s="45"/>
      <c r="U11" s="15"/>
      <c r="V11" s="15"/>
    </row>
    <row r="12" spans="2:22" ht="36.75" customHeight="1" x14ac:dyDescent="0.2">
      <c r="B12" s="98"/>
      <c r="C12" s="71"/>
      <c r="D12" s="71"/>
      <c r="E12" s="20" t="s">
        <v>1</v>
      </c>
      <c r="F12" s="33"/>
      <c r="G12" s="33"/>
      <c r="H12" s="36"/>
      <c r="I12" s="35"/>
      <c r="J12" s="19"/>
      <c r="K12" s="71"/>
      <c r="L12" s="20" t="s">
        <v>1</v>
      </c>
      <c r="M12" s="63">
        <f t="shared" si="0"/>
        <v>0</v>
      </c>
      <c r="N12" s="45">
        <f t="shared" si="1"/>
        <v>0</v>
      </c>
      <c r="O12" s="45">
        <f>+'令和5年度  条件'!C$4</f>
        <v>71.599999999999994</v>
      </c>
      <c r="P12" s="63">
        <f>G12</f>
        <v>0</v>
      </c>
      <c r="Q12" s="45">
        <f>P12*(R12+S12)</f>
        <v>0</v>
      </c>
      <c r="R12" s="45">
        <f>+'令和5年度  条件'!C$5</f>
        <v>41.5</v>
      </c>
      <c r="S12" s="45">
        <f>IF($B$3='令和5年度  条件'!$E$4,0,IF($B$3='令和5年度  条件'!$E$5,'令和5年度  条件'!$F$5,IF($B$3='令和5年度  条件'!$E$6,'令和5年度  条件'!$F$6)))</f>
        <v>0</v>
      </c>
      <c r="U12" s="15"/>
      <c r="V12" s="15"/>
    </row>
    <row r="13" spans="2:22" ht="36.75" customHeight="1" x14ac:dyDescent="0.2">
      <c r="B13" s="98"/>
      <c r="C13" s="71"/>
      <c r="D13" s="72"/>
      <c r="E13" s="20" t="s">
        <v>54</v>
      </c>
      <c r="F13" s="57">
        <f>SUM(F11:F12)</f>
        <v>0</v>
      </c>
      <c r="G13" s="57">
        <f>SUM(G11:G12)</f>
        <v>0</v>
      </c>
      <c r="H13" s="36"/>
      <c r="I13" s="37"/>
      <c r="J13" s="19"/>
      <c r="K13" s="72"/>
      <c r="L13" s="20" t="s">
        <v>56</v>
      </c>
      <c r="M13" s="63">
        <f t="shared" si="0"/>
        <v>0</v>
      </c>
      <c r="N13" s="45">
        <f>SUM(N11:N12)</f>
        <v>0</v>
      </c>
      <c r="O13" s="45"/>
      <c r="P13" s="63">
        <f>G13</f>
        <v>0</v>
      </c>
      <c r="Q13" s="45">
        <f>SUM(Q11:Q12)</f>
        <v>0</v>
      </c>
      <c r="R13" s="45"/>
      <c r="S13" s="44"/>
      <c r="U13" s="15"/>
      <c r="V13" s="15"/>
    </row>
    <row r="14" spans="2:22" ht="36.75" customHeight="1" x14ac:dyDescent="0.2">
      <c r="B14" s="98"/>
      <c r="C14" s="71"/>
      <c r="D14" s="70" t="s">
        <v>55</v>
      </c>
      <c r="E14" s="20" t="s">
        <v>0</v>
      </c>
      <c r="F14" s="36">
        <f>+F8+F11</f>
        <v>0</v>
      </c>
      <c r="G14" s="36"/>
      <c r="H14" s="57"/>
      <c r="I14" s="37"/>
      <c r="J14" s="19"/>
      <c r="K14" s="22"/>
      <c r="L14" s="23"/>
      <c r="M14" s="24"/>
      <c r="N14" s="24"/>
      <c r="O14" s="24"/>
      <c r="P14" s="24"/>
      <c r="Q14" s="24"/>
      <c r="R14" s="24"/>
      <c r="S14" s="24"/>
      <c r="U14" s="15"/>
      <c r="V14" s="15"/>
    </row>
    <row r="15" spans="2:22" ht="36.75" customHeight="1" thickBot="1" x14ac:dyDescent="0.25">
      <c r="B15" s="98"/>
      <c r="C15" s="71"/>
      <c r="D15" s="71"/>
      <c r="E15" s="20" t="s">
        <v>1</v>
      </c>
      <c r="F15" s="36">
        <f>+F9+F12</f>
        <v>0</v>
      </c>
      <c r="G15" s="36">
        <f>+G9+G12</f>
        <v>0</v>
      </c>
      <c r="H15" s="59"/>
      <c r="I15" s="54"/>
      <c r="J15" s="19"/>
      <c r="K15" s="25"/>
      <c r="L15" s="23"/>
      <c r="M15" s="24"/>
      <c r="N15" s="24"/>
      <c r="O15" s="24"/>
      <c r="P15" s="24"/>
      <c r="Q15" s="24"/>
      <c r="R15" s="24"/>
      <c r="S15" s="24"/>
      <c r="U15" s="15"/>
      <c r="V15" s="15"/>
    </row>
    <row r="16" spans="2:22" ht="36.75" customHeight="1" thickBot="1" x14ac:dyDescent="0.25">
      <c r="B16" s="98"/>
      <c r="C16" s="72"/>
      <c r="D16" s="72"/>
      <c r="E16" s="20" t="s">
        <v>54</v>
      </c>
      <c r="F16" s="36">
        <f>SUM(F14:F15)</f>
        <v>0</v>
      </c>
      <c r="G16" s="36">
        <f>SUM(G14:G15)</f>
        <v>0</v>
      </c>
      <c r="H16" s="59"/>
      <c r="I16" s="32">
        <f>N10+N13+Q13+(H15*'令和5年度  条件'!C4)+(H16*'令和5年度  条件'!C4)</f>
        <v>0</v>
      </c>
      <c r="J16" s="19"/>
      <c r="K16" s="25"/>
      <c r="L16" s="23"/>
      <c r="M16" s="24"/>
      <c r="N16" s="24"/>
      <c r="O16" s="24"/>
      <c r="P16" s="24"/>
      <c r="Q16" s="24"/>
      <c r="R16" s="24"/>
      <c r="S16" s="24"/>
      <c r="U16" s="15"/>
      <c r="V16" s="15"/>
    </row>
    <row r="17" spans="2:22" ht="36.75" customHeight="1" x14ac:dyDescent="0.2">
      <c r="B17" s="98"/>
      <c r="C17" s="70" t="s">
        <v>24</v>
      </c>
      <c r="D17" s="70" t="s">
        <v>21</v>
      </c>
      <c r="E17" s="20" t="s">
        <v>0</v>
      </c>
      <c r="F17" s="33"/>
      <c r="G17" s="57"/>
      <c r="H17" s="36"/>
      <c r="I17" s="39"/>
      <c r="J17" s="19"/>
      <c r="K17" s="70" t="s">
        <v>28</v>
      </c>
      <c r="L17" s="20" t="s">
        <v>0</v>
      </c>
      <c r="M17" s="63">
        <f>F17</f>
        <v>0</v>
      </c>
      <c r="N17" s="45">
        <f>M17*(O17+S17)</f>
        <v>0</v>
      </c>
      <c r="O17" s="45">
        <f>+'令和5年度  条件'!C$4</f>
        <v>71.599999999999994</v>
      </c>
      <c r="P17" s="63"/>
      <c r="Q17" s="45"/>
      <c r="R17" s="45"/>
      <c r="S17" s="45"/>
      <c r="U17" s="15"/>
      <c r="V17" s="15"/>
    </row>
    <row r="18" spans="2:22" ht="36.75" customHeight="1" x14ac:dyDescent="0.2">
      <c r="B18" s="98"/>
      <c r="C18" s="71"/>
      <c r="D18" s="71"/>
      <c r="E18" s="20" t="s">
        <v>1</v>
      </c>
      <c r="F18" s="33"/>
      <c r="G18" s="57"/>
      <c r="H18" s="62"/>
      <c r="I18" s="35"/>
      <c r="J18" s="19"/>
      <c r="K18" s="71"/>
      <c r="L18" s="20" t="s">
        <v>1</v>
      </c>
      <c r="M18" s="63">
        <f t="shared" ref="M18:M22" si="2">F18</f>
        <v>0</v>
      </c>
      <c r="N18" s="45">
        <f>M18*(O18+S18)</f>
        <v>0</v>
      </c>
      <c r="O18" s="45">
        <f>+'令和5年度  条件'!C$4</f>
        <v>71.599999999999994</v>
      </c>
      <c r="P18" s="63"/>
      <c r="Q18" s="45"/>
      <c r="R18" s="45"/>
      <c r="S18" s="45">
        <f>IF($B$3='令和5年度  条件'!$E$4,0,IF($B$3='令和5年度  条件'!$E$5,'令和5年度  条件'!$F$5,IF($B$3='令和5年度  条件'!$E$6,'令和5年度  条件'!$F$6)))</f>
        <v>0</v>
      </c>
      <c r="U18" s="15"/>
      <c r="V18" s="15"/>
    </row>
    <row r="19" spans="2:22" ht="36.75" customHeight="1" x14ac:dyDescent="0.2">
      <c r="B19" s="98"/>
      <c r="C19" s="71"/>
      <c r="D19" s="72"/>
      <c r="E19" s="20" t="s">
        <v>54</v>
      </c>
      <c r="F19" s="57">
        <f>SUM(F17:F18)</f>
        <v>0</v>
      </c>
      <c r="G19" s="57"/>
      <c r="H19" s="62"/>
      <c r="I19" s="35"/>
      <c r="J19" s="19"/>
      <c r="K19" s="72"/>
      <c r="L19" s="20" t="s">
        <v>56</v>
      </c>
      <c r="M19" s="63">
        <f t="shared" si="2"/>
        <v>0</v>
      </c>
      <c r="N19" s="45">
        <f t="shared" ref="N19" si="3">SUM(N17:N18)</f>
        <v>0</v>
      </c>
      <c r="O19" s="44"/>
      <c r="P19" s="63"/>
      <c r="Q19" s="45"/>
      <c r="R19" s="44"/>
      <c r="S19" s="44"/>
      <c r="U19" s="15"/>
      <c r="V19" s="15"/>
    </row>
    <row r="20" spans="2:22" ht="36.75" customHeight="1" x14ac:dyDescent="0.2">
      <c r="B20" s="98"/>
      <c r="C20" s="71"/>
      <c r="D20" s="70" t="s">
        <v>22</v>
      </c>
      <c r="E20" s="20" t="s">
        <v>0</v>
      </c>
      <c r="F20" s="33"/>
      <c r="G20" s="57"/>
      <c r="H20" s="62"/>
      <c r="I20" s="41"/>
      <c r="J20" s="26"/>
      <c r="K20" s="70" t="s">
        <v>29</v>
      </c>
      <c r="L20" s="20" t="s">
        <v>0</v>
      </c>
      <c r="M20" s="63">
        <f t="shared" si="2"/>
        <v>0</v>
      </c>
      <c r="N20" s="45">
        <f>M20*(O20+S20)</f>
        <v>0</v>
      </c>
      <c r="O20" s="45">
        <f>+'令和5年度  条件'!C$4</f>
        <v>71.599999999999994</v>
      </c>
      <c r="P20" s="63"/>
      <c r="Q20" s="45"/>
      <c r="R20" s="45"/>
      <c r="S20" s="45"/>
      <c r="U20" s="15"/>
      <c r="V20" s="15"/>
    </row>
    <row r="21" spans="2:22" ht="36.75" customHeight="1" x14ac:dyDescent="0.2">
      <c r="B21" s="98"/>
      <c r="C21" s="71"/>
      <c r="D21" s="71"/>
      <c r="E21" s="20" t="s">
        <v>1</v>
      </c>
      <c r="F21" s="33"/>
      <c r="G21" s="33"/>
      <c r="H21" s="36"/>
      <c r="I21" s="35"/>
      <c r="J21" s="19"/>
      <c r="K21" s="71"/>
      <c r="L21" s="20" t="s">
        <v>1</v>
      </c>
      <c r="M21" s="63">
        <f t="shared" si="2"/>
        <v>0</v>
      </c>
      <c r="N21" s="45">
        <f>M21*(O21+S21)</f>
        <v>0</v>
      </c>
      <c r="O21" s="45">
        <f>+'令和5年度  条件'!C$4</f>
        <v>71.599999999999994</v>
      </c>
      <c r="P21" s="63">
        <f>G21</f>
        <v>0</v>
      </c>
      <c r="Q21" s="45">
        <f t="shared" ref="Q21" si="4">P21*(R21+S21)</f>
        <v>0</v>
      </c>
      <c r="R21" s="45">
        <f>+'令和5年度  条件'!C$5</f>
        <v>41.5</v>
      </c>
      <c r="S21" s="45">
        <f>IF($B$3='令和5年度  条件'!$E$4,0,IF($B$3='令和5年度  条件'!$E$5,'令和5年度  条件'!$F$5,IF($B$3='令和5年度  条件'!$E$6,'令和5年度  条件'!$F$6)))</f>
        <v>0</v>
      </c>
      <c r="U21" s="15"/>
      <c r="V21" s="15"/>
    </row>
    <row r="22" spans="2:22" ht="36.75" customHeight="1" x14ac:dyDescent="0.2">
      <c r="B22" s="98"/>
      <c r="C22" s="71"/>
      <c r="D22" s="72"/>
      <c r="E22" s="20" t="s">
        <v>54</v>
      </c>
      <c r="F22" s="57">
        <f>SUM(F20:F21)</f>
        <v>0</v>
      </c>
      <c r="G22" s="57">
        <f>SUM(G20:G21)</f>
        <v>0</v>
      </c>
      <c r="H22" s="36"/>
      <c r="I22" s="37"/>
      <c r="J22" s="19"/>
      <c r="K22" s="72"/>
      <c r="L22" s="20" t="s">
        <v>56</v>
      </c>
      <c r="M22" s="63">
        <f t="shared" si="2"/>
        <v>0</v>
      </c>
      <c r="N22" s="45">
        <f t="shared" ref="N22" si="5">SUM(N20:N21)</f>
        <v>0</v>
      </c>
      <c r="O22" s="44"/>
      <c r="P22" s="63">
        <f>G22</f>
        <v>0</v>
      </c>
      <c r="Q22" s="45">
        <f>SUM(Q20:Q21)</f>
        <v>0</v>
      </c>
      <c r="R22" s="44"/>
      <c r="S22" s="44"/>
      <c r="T22" s="58"/>
      <c r="U22" s="15"/>
      <c r="V22" s="15"/>
    </row>
    <row r="23" spans="2:22" ht="36.75" customHeight="1" x14ac:dyDescent="0.2">
      <c r="B23" s="98"/>
      <c r="C23" s="71"/>
      <c r="D23" s="70" t="s">
        <v>55</v>
      </c>
      <c r="E23" s="20" t="s">
        <v>0</v>
      </c>
      <c r="F23" s="36">
        <f>+F17+F20</f>
        <v>0</v>
      </c>
      <c r="G23" s="36">
        <f>+G17+G20</f>
        <v>0</v>
      </c>
      <c r="H23" s="57"/>
      <c r="I23" s="37"/>
      <c r="J23" s="19"/>
      <c r="K23" s="22"/>
      <c r="L23" s="23"/>
      <c r="M23" s="24"/>
      <c r="N23" s="24"/>
      <c r="O23" s="24"/>
      <c r="P23" s="24"/>
      <c r="Q23" s="24"/>
      <c r="R23" s="24"/>
      <c r="S23" s="24"/>
      <c r="U23" s="15"/>
      <c r="V23" s="15"/>
    </row>
    <row r="24" spans="2:22" ht="36.75" customHeight="1" thickBot="1" x14ac:dyDescent="0.25">
      <c r="B24" s="98"/>
      <c r="C24" s="71"/>
      <c r="D24" s="71"/>
      <c r="E24" s="20" t="s">
        <v>1</v>
      </c>
      <c r="F24" s="36">
        <f>+F18+F21</f>
        <v>0</v>
      </c>
      <c r="G24" s="36">
        <f>+G18+G21</f>
        <v>0</v>
      </c>
      <c r="H24" s="38"/>
      <c r="I24" s="54"/>
      <c r="J24" s="19"/>
      <c r="K24" s="22"/>
      <c r="L24" s="23"/>
      <c r="M24" s="24"/>
      <c r="N24" s="24"/>
      <c r="O24" s="24"/>
      <c r="P24" s="24"/>
      <c r="Q24" s="24"/>
      <c r="R24" s="24"/>
      <c r="S24" s="24"/>
      <c r="U24" s="15"/>
      <c r="V24" s="15"/>
    </row>
    <row r="25" spans="2:22" ht="36.75" customHeight="1" thickBot="1" x14ac:dyDescent="0.25">
      <c r="B25" s="98"/>
      <c r="C25" s="72"/>
      <c r="D25" s="72"/>
      <c r="E25" s="20" t="s">
        <v>54</v>
      </c>
      <c r="F25" s="57">
        <f>SUM(F23:F24)</f>
        <v>0</v>
      </c>
      <c r="G25" s="57">
        <f>SUM(G23:G24)</f>
        <v>0</v>
      </c>
      <c r="H25" s="59"/>
      <c r="I25" s="32">
        <f>N19+N22+Q22+(H24*'令和5年度  条件'!C4)+(H25*'令和5年度  条件'!C4)</f>
        <v>0</v>
      </c>
      <c r="J25" s="19"/>
      <c r="K25" s="22"/>
      <c r="L25" s="23"/>
      <c r="M25" s="24"/>
      <c r="N25" s="24"/>
      <c r="O25" s="24"/>
      <c r="P25" s="24"/>
      <c r="Q25" s="24"/>
      <c r="R25" s="24"/>
      <c r="S25" s="24"/>
      <c r="U25" s="15"/>
      <c r="V25" s="15"/>
    </row>
    <row r="26" spans="2:22" ht="36.75" customHeight="1" x14ac:dyDescent="0.2">
      <c r="B26" s="98"/>
      <c r="C26" s="73" t="s">
        <v>10</v>
      </c>
      <c r="D26" s="74"/>
      <c r="E26" s="20" t="s">
        <v>0</v>
      </c>
      <c r="F26" s="33"/>
      <c r="G26" s="57"/>
      <c r="H26" s="57"/>
      <c r="I26" s="42"/>
      <c r="J26" s="19"/>
      <c r="K26" s="79" t="s">
        <v>10</v>
      </c>
      <c r="L26" s="20" t="s">
        <v>0</v>
      </c>
      <c r="M26" s="63">
        <f>F26</f>
        <v>0</v>
      </c>
      <c r="N26" s="45">
        <f>M26*(O26+S26)</f>
        <v>0</v>
      </c>
      <c r="O26" s="45">
        <f>+'令和5年度  条件'!C$6</f>
        <v>35.200000000000003</v>
      </c>
      <c r="P26" s="63"/>
      <c r="Q26" s="44"/>
      <c r="R26" s="44"/>
      <c r="S26" s="45"/>
    </row>
    <row r="27" spans="2:22" ht="36.75" customHeight="1" thickBot="1" x14ac:dyDescent="0.25">
      <c r="B27" s="98"/>
      <c r="C27" s="75"/>
      <c r="D27" s="76"/>
      <c r="E27" s="20" t="s">
        <v>1</v>
      </c>
      <c r="F27" s="33"/>
      <c r="G27" s="57"/>
      <c r="H27" s="38"/>
      <c r="I27" s="54"/>
      <c r="J27" s="19"/>
      <c r="K27" s="80"/>
      <c r="L27" s="20" t="s">
        <v>1</v>
      </c>
      <c r="M27" s="63">
        <f>F27</f>
        <v>0</v>
      </c>
      <c r="N27" s="45">
        <f t="shared" ref="N27:N29" si="6">M27*(O27+S27)</f>
        <v>0</v>
      </c>
      <c r="O27" s="45">
        <f>+'令和5年度  条件'!C$6</f>
        <v>35.200000000000003</v>
      </c>
      <c r="P27" s="63"/>
      <c r="Q27" s="44"/>
      <c r="R27" s="44"/>
      <c r="S27" s="45">
        <f>IF($B$3='令和5年度  条件'!$E$4,0,IF($B$3='令和5年度  条件'!$E$5,'令和5年度  条件'!$F$5,IF($B$3='令和5年度  条件'!$E$6,'令和5年度  条件'!$F$6)))</f>
        <v>0</v>
      </c>
    </row>
    <row r="28" spans="2:22" ht="36.75" customHeight="1" thickBot="1" x14ac:dyDescent="0.25">
      <c r="B28" s="98"/>
      <c r="C28" s="77"/>
      <c r="D28" s="78"/>
      <c r="E28" s="20" t="s">
        <v>54</v>
      </c>
      <c r="F28" s="57">
        <f>SUM(F26:F27)</f>
        <v>0</v>
      </c>
      <c r="G28" s="57"/>
      <c r="H28" s="60"/>
      <c r="I28" s="32">
        <f>N28+(H27*'令和5年度  条件'!C6)+(H28*'令和5年度  条件'!C6)</f>
        <v>0</v>
      </c>
      <c r="J28" s="19"/>
      <c r="K28" s="81"/>
      <c r="L28" s="20" t="s">
        <v>56</v>
      </c>
      <c r="M28" s="63">
        <f t="shared" ref="M28:M29" si="7">F28</f>
        <v>0</v>
      </c>
      <c r="N28" s="45">
        <f>SUM(N26:N27)</f>
        <v>0</v>
      </c>
      <c r="O28" s="45"/>
      <c r="P28" s="63"/>
      <c r="Q28" s="44"/>
      <c r="R28" s="44"/>
      <c r="S28" s="45"/>
    </row>
    <row r="29" spans="2:22" ht="36.75" customHeight="1" thickBot="1" x14ac:dyDescent="0.25">
      <c r="B29" s="99"/>
      <c r="C29" s="100" t="s">
        <v>25</v>
      </c>
      <c r="D29" s="101"/>
      <c r="E29" s="20" t="s">
        <v>0</v>
      </c>
      <c r="F29" s="33"/>
      <c r="G29" s="57"/>
      <c r="H29" s="33"/>
      <c r="I29" s="32">
        <f>N29+(H29*'令和5年度  条件'!C4)</f>
        <v>0</v>
      </c>
      <c r="J29" s="19"/>
      <c r="K29" s="27" t="s">
        <v>30</v>
      </c>
      <c r="L29" s="20" t="s">
        <v>0</v>
      </c>
      <c r="M29" s="63">
        <f t="shared" si="7"/>
        <v>0</v>
      </c>
      <c r="N29" s="45">
        <f t="shared" si="6"/>
        <v>0</v>
      </c>
      <c r="O29" s="45">
        <f>+'令和5年度  条件'!C$4</f>
        <v>71.599999999999994</v>
      </c>
      <c r="P29" s="63"/>
      <c r="Q29" s="44"/>
      <c r="R29" s="44"/>
      <c r="S29" s="45"/>
    </row>
    <row r="30" spans="2:22" ht="36.75" customHeight="1" x14ac:dyDescent="0.2">
      <c r="B30" s="28"/>
      <c r="C30" s="28"/>
      <c r="D30" s="28"/>
      <c r="F30" s="29"/>
      <c r="G30" s="29"/>
      <c r="H30" s="30" t="s">
        <v>38</v>
      </c>
      <c r="I30" s="51"/>
      <c r="J30" s="26"/>
      <c r="K30" s="31"/>
    </row>
    <row r="32" spans="2:22" x14ac:dyDescent="0.2">
      <c r="B32" s="11" t="s">
        <v>41</v>
      </c>
    </row>
    <row r="107" spans="15:18" hidden="1" x14ac:dyDescent="0.2">
      <c r="O107" s="11" t="s">
        <v>4</v>
      </c>
      <c r="R107" s="11" t="s">
        <v>4</v>
      </c>
    </row>
    <row r="108" spans="15:18" hidden="1" x14ac:dyDescent="0.2">
      <c r="O108" s="11" t="s">
        <v>5</v>
      </c>
      <c r="R108" s="11" t="s">
        <v>5</v>
      </c>
    </row>
    <row r="109" spans="15:18" hidden="1" x14ac:dyDescent="0.2">
      <c r="O109" s="11" t="s">
        <v>6</v>
      </c>
      <c r="R109" s="11" t="s">
        <v>6</v>
      </c>
    </row>
  </sheetData>
  <sheetProtection password="CC41" sheet="1" objects="1" scenarios="1"/>
  <mergeCells count="31">
    <mergeCell ref="K8:K10"/>
    <mergeCell ref="K11:K13"/>
    <mergeCell ref="C29:D29"/>
    <mergeCell ref="D20:D22"/>
    <mergeCell ref="D23:D25"/>
    <mergeCell ref="C17:C25"/>
    <mergeCell ref="K17:K19"/>
    <mergeCell ref="K20:K22"/>
    <mergeCell ref="K26:K28"/>
    <mergeCell ref="S6:S7"/>
    <mergeCell ref="I6:I7"/>
    <mergeCell ref="K6:K7"/>
    <mergeCell ref="L6:L7"/>
    <mergeCell ref="M6:O6"/>
    <mergeCell ref="P6:R6"/>
    <mergeCell ref="G6:G7"/>
    <mergeCell ref="E6:E7"/>
    <mergeCell ref="D8:D10"/>
    <mergeCell ref="D11:D13"/>
    <mergeCell ref="D14:D16"/>
    <mergeCell ref="E2:F2"/>
    <mergeCell ref="E3:F3"/>
    <mergeCell ref="B2:D2"/>
    <mergeCell ref="B3:D3"/>
    <mergeCell ref="B6:B29"/>
    <mergeCell ref="C6:C7"/>
    <mergeCell ref="D6:D7"/>
    <mergeCell ref="F6:F7"/>
    <mergeCell ref="C8:C16"/>
    <mergeCell ref="D17:D19"/>
    <mergeCell ref="C26:D28"/>
  </mergeCells>
  <phoneticPr fontId="2"/>
  <dataValidations count="1">
    <dataValidation type="list" allowBlank="1" showInputMessage="1" showErrorMessage="1" sqref="B3" xr:uid="{33F1B896-D13C-49AD-85FB-609531763220}">
      <formula1>$R$107:$R$109</formula1>
    </dataValidation>
  </dataValidations>
  <printOptions horizontalCentered="1" verticalCentered="1"/>
  <pageMargins left="0.19685039370078741" right="0.19685039370078741" top="0.59055118110236227" bottom="0.11811023622047245" header="0.31496062992125984" footer="0.11811023622047245"/>
  <pageSetup paperSize="9" scale="51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C2F203-89BD-4054-8DD8-C74A07F2D227}">
  <dimension ref="B1:Q101"/>
  <sheetViews>
    <sheetView showGridLines="0" showZeros="0" zoomScale="85" zoomScaleNormal="85" workbookViewId="0">
      <selection activeCell="G10" sqref="G10"/>
    </sheetView>
  </sheetViews>
  <sheetFormatPr defaultColWidth="9" defaultRowHeight="19.5" x14ac:dyDescent="0.2"/>
  <cols>
    <col min="1" max="1" width="4.6328125" style="11" customWidth="1"/>
    <col min="2" max="2" width="5.6328125" style="11" customWidth="1"/>
    <col min="3" max="3" width="11.36328125" style="11" customWidth="1"/>
    <col min="4" max="4" width="9" style="11"/>
    <col min="5" max="5" width="11.36328125" style="11" bestFit="1" customWidth="1"/>
    <col min="6" max="6" width="16.90625" style="11" customWidth="1"/>
    <col min="7" max="7" width="18.36328125" style="11" customWidth="1"/>
    <col min="8" max="8" width="12.453125" style="11" customWidth="1"/>
    <col min="9" max="9" width="11.36328125" style="11" bestFit="1" customWidth="1"/>
    <col min="10" max="10" width="15.6328125" style="11" customWidth="1"/>
    <col min="11" max="11" width="12.26953125" style="11" customWidth="1"/>
    <col min="12" max="12" width="21.6328125" style="11" bestFit="1" customWidth="1"/>
    <col min="13" max="14" width="15.6328125" style="11" customWidth="1"/>
    <col min="15" max="15" width="3.453125" style="11" customWidth="1"/>
    <col min="16" max="17" width="19.36328125" style="11" customWidth="1"/>
    <col min="18" max="20" width="9" style="11"/>
    <col min="21" max="22" width="12.7265625" style="11" customWidth="1"/>
    <col min="23" max="23" width="13.7265625" style="11" customWidth="1"/>
    <col min="24" max="16384" width="9" style="11"/>
  </cols>
  <sheetData>
    <row r="1" spans="2:17" ht="10.5" customHeight="1" x14ac:dyDescent="0.2">
      <c r="M1" s="12"/>
      <c r="N1" s="12"/>
      <c r="O1" s="12"/>
      <c r="P1" s="12"/>
    </row>
    <row r="2" spans="2:17" ht="29.25" customHeight="1" x14ac:dyDescent="0.2">
      <c r="B2" s="82" t="s">
        <v>3</v>
      </c>
      <c r="C2" s="82"/>
      <c r="D2" s="82"/>
      <c r="E2" s="103" t="s">
        <v>37</v>
      </c>
      <c r="F2" s="103"/>
    </row>
    <row r="3" spans="2:17" ht="29.25" customHeight="1" x14ac:dyDescent="0.2">
      <c r="B3" s="94" t="s">
        <v>16</v>
      </c>
      <c r="C3" s="94"/>
      <c r="D3" s="94"/>
      <c r="E3" s="104">
        <f>G12+G18+G20+G21-G22</f>
        <v>0</v>
      </c>
      <c r="F3" s="104"/>
    </row>
    <row r="4" spans="2:17" ht="14.25" customHeight="1" x14ac:dyDescent="0.2"/>
    <row r="5" spans="2:17" ht="67.5" customHeight="1" x14ac:dyDescent="0.35">
      <c r="B5" s="13" t="s">
        <v>39</v>
      </c>
      <c r="I5" s="14" t="s">
        <v>44</v>
      </c>
      <c r="M5" s="15"/>
      <c r="N5" s="15"/>
      <c r="O5" s="15"/>
      <c r="P5" s="15"/>
      <c r="Q5" s="15"/>
    </row>
    <row r="6" spans="2:17" ht="35.25" customHeight="1" x14ac:dyDescent="0.2">
      <c r="B6" s="97" t="s">
        <v>19</v>
      </c>
      <c r="C6" s="46" t="s">
        <v>9</v>
      </c>
      <c r="D6" s="46" t="s">
        <v>35</v>
      </c>
      <c r="E6" s="46" t="s">
        <v>17</v>
      </c>
      <c r="F6" s="46" t="s">
        <v>18</v>
      </c>
      <c r="G6" s="46" t="s">
        <v>2</v>
      </c>
      <c r="H6" s="17"/>
      <c r="I6" s="46" t="s">
        <v>15</v>
      </c>
      <c r="J6" s="46" t="s">
        <v>34</v>
      </c>
      <c r="K6" s="46" t="s">
        <v>31</v>
      </c>
      <c r="L6" s="18" t="s">
        <v>36</v>
      </c>
      <c r="M6" s="46" t="s">
        <v>32</v>
      </c>
      <c r="N6" s="46" t="s">
        <v>33</v>
      </c>
      <c r="P6" s="15"/>
      <c r="Q6" s="15"/>
    </row>
    <row r="7" spans="2:17" ht="27" customHeight="1" x14ac:dyDescent="0.2">
      <c r="B7" s="98"/>
      <c r="C7" s="70" t="s">
        <v>20</v>
      </c>
      <c r="D7" s="70" t="s">
        <v>21</v>
      </c>
      <c r="E7" s="33"/>
      <c r="F7" s="34"/>
      <c r="G7" s="35"/>
      <c r="H7" s="19"/>
      <c r="I7" s="70" t="s">
        <v>26</v>
      </c>
      <c r="J7" s="20" t="s">
        <v>0</v>
      </c>
      <c r="K7" s="44">
        <f>+E8-E7</f>
        <v>0</v>
      </c>
      <c r="L7" s="45">
        <f>IF($B$3='令和4年度  条件'!$E$4,K7*'令和4年度  条件'!$C$4,IF('令和4年度  手数料計算'!$B$3='令和4年度  条件'!$E$5,K7*'令和4年度  条件'!$C$4,IF('令和4年度  手数料計算'!$B$3='令和4年度  条件'!$E$6,K7*'令和4年度  条件'!$C$4)))</f>
        <v>0</v>
      </c>
      <c r="M7" s="45">
        <f>+'令和4年度  条件'!$C$4</f>
        <v>71.599999999999994</v>
      </c>
      <c r="N7" s="45"/>
      <c r="P7" s="15"/>
      <c r="Q7" s="15"/>
    </row>
    <row r="8" spans="2:17" ht="27" customHeight="1" x14ac:dyDescent="0.2">
      <c r="B8" s="98"/>
      <c r="C8" s="71"/>
      <c r="D8" s="72"/>
      <c r="E8" s="33"/>
      <c r="F8" s="34"/>
      <c r="G8" s="35"/>
      <c r="H8" s="19"/>
      <c r="I8" s="72"/>
      <c r="J8" s="20" t="s">
        <v>1</v>
      </c>
      <c r="K8" s="44">
        <f>+E7</f>
        <v>0</v>
      </c>
      <c r="L8" s="45">
        <f>IF($B$3='令和4年度  条件'!$E$4,'令和4年度  手数料計算'!K8*('令和4年度  条件'!$C$4+'令和4年度  条件'!$F$4),IF('令和4年度  手数料計算'!$B$3='令和4年度  条件'!$E$5,'令和4年度  手数料計算'!K8*('令和4年度  条件'!$C$4+'令和4年度  条件'!$F$5),IF('令和4年度  手数料計算'!$B$3='令和4年度  条件'!$E$6,'令和4年度  手数料計算'!K8*('令和4年度  条件'!$C$4+'令和4年度  条件'!$F$6))))</f>
        <v>0</v>
      </c>
      <c r="M8" s="45">
        <f>+'令和4年度  条件'!$C$4</f>
        <v>71.599999999999994</v>
      </c>
      <c r="N8" s="45">
        <f>IF($B$3='令和4年度  条件'!$E$4,0,IF($B$3='令和4年度  条件'!$E$5,'令和4年度  条件'!$F$5,IF($B$3='令和4年度  条件'!$E$6,'令和4年度  条件'!$F$6)))</f>
        <v>0</v>
      </c>
      <c r="P8" s="15"/>
      <c r="Q8" s="15"/>
    </row>
    <row r="9" spans="2:17" ht="27" customHeight="1" x14ac:dyDescent="0.2">
      <c r="B9" s="98"/>
      <c r="C9" s="71"/>
      <c r="D9" s="70" t="s">
        <v>22</v>
      </c>
      <c r="E9" s="33"/>
      <c r="F9" s="34"/>
      <c r="G9" s="35"/>
      <c r="H9" s="19"/>
      <c r="I9" s="70" t="s">
        <v>27</v>
      </c>
      <c r="J9" s="20" t="s">
        <v>0</v>
      </c>
      <c r="K9" s="44">
        <f>+E10-E9</f>
        <v>0</v>
      </c>
      <c r="L9" s="45">
        <f>IF(B3='令和4年度  条件'!$E$4,K9*'令和4年度  条件'!$C$4,IF('令和4年度  手数料計算'!$B$3='令和4年度  条件'!$E$5,K9*'令和4年度  条件'!$C$4,IF('令和4年度  手数料計算'!$B$3='令和4年度  条件'!$E$6,K9*'令和4年度  条件'!$C$4)))</f>
        <v>0</v>
      </c>
      <c r="M9" s="45">
        <f>+'令和4年度  条件'!$C$4</f>
        <v>71.599999999999994</v>
      </c>
      <c r="N9" s="45"/>
      <c r="P9" s="15"/>
      <c r="Q9" s="15"/>
    </row>
    <row r="10" spans="2:17" ht="27" customHeight="1" x14ac:dyDescent="0.2">
      <c r="B10" s="98"/>
      <c r="C10" s="71"/>
      <c r="D10" s="72"/>
      <c r="E10" s="33"/>
      <c r="F10" s="34"/>
      <c r="G10" s="35"/>
      <c r="H10" s="19"/>
      <c r="I10" s="72"/>
      <c r="J10" s="20" t="s">
        <v>1</v>
      </c>
      <c r="K10" s="44">
        <f>+E9</f>
        <v>0</v>
      </c>
      <c r="L10" s="45">
        <f>IF(B3='令和4年度  条件'!$E$4,K10*('令和4年度  条件'!$C$4+'令和4年度  条件'!$F$4),IF('令和4年度  手数料計算'!$B$3='令和4年度  条件'!$E$5,K10*('令和4年度  条件'!$C$4+'令和4年度  条件'!$F$5),IF('令和4年度  手数料計算'!$B$3='令和4年度  条件'!$E$6,K10*('令和4年度  条件'!$C$4+'令和4年度  条件'!$F$6))))</f>
        <v>0</v>
      </c>
      <c r="M10" s="45">
        <f>+'令和4年度  条件'!$C$4</f>
        <v>71.599999999999994</v>
      </c>
      <c r="N10" s="45">
        <f>IF($B$3='令和4年度  条件'!$E$4,0,IF($B$3='令和4年度  条件'!$E$5,'令和4年度  条件'!$F$5,IF($B$3='令和4年度  条件'!$E$6,'令和4年度  条件'!$F$6)))</f>
        <v>0</v>
      </c>
      <c r="P10" s="15"/>
      <c r="Q10" s="15"/>
    </row>
    <row r="11" spans="2:17" ht="27" customHeight="1" thickBot="1" x14ac:dyDescent="0.25">
      <c r="B11" s="98"/>
      <c r="C11" s="71"/>
      <c r="D11" s="70" t="s">
        <v>23</v>
      </c>
      <c r="E11" s="36">
        <f>+E7+E9</f>
        <v>0</v>
      </c>
      <c r="F11" s="33"/>
      <c r="G11" s="37"/>
      <c r="H11" s="19"/>
      <c r="I11" s="22"/>
      <c r="J11" s="23"/>
      <c r="K11" s="24"/>
      <c r="L11" s="24"/>
      <c r="M11" s="24"/>
      <c r="N11" s="24"/>
      <c r="P11" s="15"/>
      <c r="Q11" s="15"/>
    </row>
    <row r="12" spans="2:17" ht="27" customHeight="1" thickBot="1" x14ac:dyDescent="0.25">
      <c r="B12" s="98"/>
      <c r="C12" s="72"/>
      <c r="D12" s="72"/>
      <c r="E12" s="36">
        <f>+E8+E10</f>
        <v>0</v>
      </c>
      <c r="F12" s="33"/>
      <c r="G12" s="32">
        <f>+L7+L8+L9+L10+(F12*'令和4年度  条件'!C4)+(F11*'令和4年度  条件'!C4)</f>
        <v>0</v>
      </c>
      <c r="H12" s="19"/>
      <c r="I12" s="25"/>
      <c r="J12" s="23"/>
      <c r="K12" s="24"/>
      <c r="L12" s="24"/>
      <c r="M12" s="24"/>
      <c r="N12" s="24"/>
      <c r="P12" s="15"/>
      <c r="Q12" s="15"/>
    </row>
    <row r="13" spans="2:17" ht="27" customHeight="1" x14ac:dyDescent="0.2">
      <c r="B13" s="98"/>
      <c r="C13" s="70" t="s">
        <v>24</v>
      </c>
      <c r="D13" s="70" t="s">
        <v>21</v>
      </c>
      <c r="E13" s="33"/>
      <c r="F13" s="36"/>
      <c r="G13" s="39"/>
      <c r="H13" s="19"/>
      <c r="I13" s="70" t="s">
        <v>28</v>
      </c>
      <c r="J13" s="20" t="s">
        <v>0</v>
      </c>
      <c r="K13" s="44">
        <f>+E14-E13</f>
        <v>0</v>
      </c>
      <c r="L13" s="45">
        <f>IF($B$3='令和4年度  条件'!$E$4,K13*'令和4年度  条件'!$C$4,IF('令和4年度  手数料計算'!$B$3='令和4年度  条件'!$E$5,K13*'令和4年度  条件'!$C$4,IF('令和4年度  手数料計算'!$B$3='令和4年度  条件'!$E$6,K13*'令和4年度  条件'!$C$4)))</f>
        <v>0</v>
      </c>
      <c r="M13" s="45">
        <f>+'令和4年度  条件'!$C$4</f>
        <v>71.599999999999994</v>
      </c>
      <c r="N13" s="45"/>
      <c r="P13" s="15"/>
      <c r="Q13" s="15"/>
    </row>
    <row r="14" spans="2:17" ht="27" customHeight="1" x14ac:dyDescent="0.2">
      <c r="B14" s="98"/>
      <c r="C14" s="71"/>
      <c r="D14" s="72"/>
      <c r="E14" s="33"/>
      <c r="F14" s="40"/>
      <c r="G14" s="35"/>
      <c r="H14" s="19"/>
      <c r="I14" s="72"/>
      <c r="J14" s="20" t="s">
        <v>1</v>
      </c>
      <c r="K14" s="44">
        <f>+E13</f>
        <v>0</v>
      </c>
      <c r="L14" s="45">
        <f>IF($B$3='令和4年度  条件'!$E$4,'令和4年度  手数料計算'!K14*('令和4年度  条件'!$C$4+'令和4年度  条件'!$F$4),IF('令和4年度  手数料計算'!$B$3='令和4年度  条件'!$E$5,'令和4年度  手数料計算'!K14*('令和4年度  条件'!$C$4+'令和4年度  条件'!$F$5),IF('令和4年度  手数料計算'!$B$3='令和4年度  条件'!$E$6,'令和4年度  手数料計算'!K14*('令和4年度  条件'!$C$4+'令和4年度  条件'!$F$6))))</f>
        <v>0</v>
      </c>
      <c r="M14" s="45">
        <f>+'令和4年度  条件'!$C$4</f>
        <v>71.599999999999994</v>
      </c>
      <c r="N14" s="45">
        <f>IF($B$3='令和4年度  条件'!$E$4,0,IF($B$3='令和4年度  条件'!$E$5,'令和4年度  条件'!$F$5,IF($B$3='令和4年度  条件'!$E$6,'令和4年度  条件'!$F$6)))</f>
        <v>0</v>
      </c>
      <c r="P14" s="15"/>
      <c r="Q14" s="15"/>
    </row>
    <row r="15" spans="2:17" ht="27" customHeight="1" x14ac:dyDescent="0.2">
      <c r="B15" s="98"/>
      <c r="C15" s="71"/>
      <c r="D15" s="70" t="s">
        <v>22</v>
      </c>
      <c r="E15" s="33"/>
      <c r="F15" s="40"/>
      <c r="G15" s="41"/>
      <c r="H15" s="26"/>
      <c r="I15" s="70" t="s">
        <v>29</v>
      </c>
      <c r="J15" s="20" t="s">
        <v>0</v>
      </c>
      <c r="K15" s="44">
        <f>+E16-E15</f>
        <v>0</v>
      </c>
      <c r="L15" s="45">
        <f>IF($B$3='令和4年度  条件'!$E$4,K15*'令和4年度  条件'!$C$4,IF('令和4年度  手数料計算'!$B$3='令和4年度  条件'!$E$5,K15*'令和4年度  条件'!$C$4,IF('令和4年度  手数料計算'!$B$3='令和4年度  条件'!$E$6,K15*'令和4年度  条件'!$C$4)))</f>
        <v>0</v>
      </c>
      <c r="M15" s="45">
        <f>+'令和4年度  条件'!$C$4</f>
        <v>71.599999999999994</v>
      </c>
      <c r="N15" s="45"/>
      <c r="P15" s="15"/>
      <c r="Q15" s="15"/>
    </row>
    <row r="16" spans="2:17" ht="27" customHeight="1" x14ac:dyDescent="0.2">
      <c r="B16" s="98"/>
      <c r="C16" s="71"/>
      <c r="D16" s="72"/>
      <c r="E16" s="33"/>
      <c r="F16" s="34"/>
      <c r="G16" s="35"/>
      <c r="H16" s="19"/>
      <c r="I16" s="72"/>
      <c r="J16" s="20" t="s">
        <v>1</v>
      </c>
      <c r="K16" s="44">
        <f>+E15</f>
        <v>0</v>
      </c>
      <c r="L16" s="45">
        <f>IF($B$3='令和4年度  条件'!$E$4,'令和4年度  手数料計算'!K16*('令和4年度  条件'!$C$4+'令和4年度  条件'!$F$4),IF('令和4年度  手数料計算'!$B$3='令和4年度  条件'!$E$5,'令和4年度  手数料計算'!K16*('令和4年度  条件'!$C$4+'令和4年度  条件'!$F$5),IF('令和4年度  手数料計算'!$B$3='令和4年度  条件'!$E$6,'令和4年度  手数料計算'!K16*('令和4年度  条件'!$C$4+'令和4年度  条件'!$F$6))))</f>
        <v>0</v>
      </c>
      <c r="M16" s="45">
        <f>+'令和4年度  条件'!$C$4</f>
        <v>71.599999999999994</v>
      </c>
      <c r="N16" s="45">
        <f>IF($B$3='令和4年度  条件'!$E$4,0,IF($B$3='令和4年度  条件'!$E$5,'令和4年度  条件'!$F$5,IF($B$3='令和4年度  条件'!$E$6,'令和4年度  条件'!$F$6)))</f>
        <v>0</v>
      </c>
      <c r="P16" s="15"/>
      <c r="Q16" s="15"/>
    </row>
    <row r="17" spans="2:17" ht="27" customHeight="1" thickBot="1" x14ac:dyDescent="0.25">
      <c r="B17" s="98"/>
      <c r="C17" s="71"/>
      <c r="D17" s="70" t="s">
        <v>23</v>
      </c>
      <c r="E17" s="36">
        <f>+E13+E15</f>
        <v>0</v>
      </c>
      <c r="F17" s="33"/>
      <c r="G17" s="37"/>
      <c r="H17" s="19"/>
      <c r="I17" s="22"/>
      <c r="J17" s="23"/>
      <c r="K17" s="24"/>
      <c r="L17" s="24"/>
      <c r="M17" s="24"/>
      <c r="N17" s="24"/>
      <c r="P17" s="15"/>
      <c r="Q17" s="15"/>
    </row>
    <row r="18" spans="2:17" ht="27" customHeight="1" thickBot="1" x14ac:dyDescent="0.25">
      <c r="B18" s="98"/>
      <c r="C18" s="72"/>
      <c r="D18" s="72"/>
      <c r="E18" s="36">
        <f>+E14+E16</f>
        <v>0</v>
      </c>
      <c r="F18" s="33"/>
      <c r="G18" s="32">
        <f>L14+L15+L16+L13+(F18*'令和4年度  条件'!C4)+(F17*'令和4年度  条件'!C4)</f>
        <v>0</v>
      </c>
      <c r="H18" s="19"/>
      <c r="I18" s="22"/>
      <c r="J18" s="23"/>
      <c r="K18" s="24"/>
      <c r="L18" s="24"/>
      <c r="M18" s="24"/>
      <c r="N18" s="24"/>
      <c r="P18" s="15"/>
      <c r="Q18" s="15"/>
    </row>
    <row r="19" spans="2:17" ht="27" customHeight="1" thickBot="1" x14ac:dyDescent="0.25">
      <c r="B19" s="98"/>
      <c r="C19" s="73" t="s">
        <v>10</v>
      </c>
      <c r="D19" s="74"/>
      <c r="E19" s="33"/>
      <c r="F19" s="33"/>
      <c r="G19" s="42"/>
      <c r="H19" s="19"/>
      <c r="I19" s="79" t="s">
        <v>10</v>
      </c>
      <c r="J19" s="20" t="s">
        <v>0</v>
      </c>
      <c r="K19" s="44">
        <f>+E20-E19</f>
        <v>0</v>
      </c>
      <c r="L19" s="45">
        <f>IF($B$3='令和4年度  条件'!$E$4,K19*'令和4年度  条件'!$C$5,IF('令和4年度  手数料計算'!$B$3='令和4年度  条件'!$E$5,K19*'令和4年度  条件'!$C$5,IF('令和4年度  手数料計算'!$B$3='令和4年度  条件'!$E$6,K19*'令和4年度  条件'!$C$5)))</f>
        <v>0</v>
      </c>
      <c r="M19" s="45">
        <f>+'令和4年度  条件'!$C$5</f>
        <v>35.799999999999997</v>
      </c>
      <c r="N19" s="45"/>
    </row>
    <row r="20" spans="2:17" ht="27" customHeight="1" thickBot="1" x14ac:dyDescent="0.25">
      <c r="B20" s="98"/>
      <c r="C20" s="77"/>
      <c r="D20" s="78"/>
      <c r="E20" s="33"/>
      <c r="F20" s="33"/>
      <c r="G20" s="32">
        <f>L19+L20+(F20*'令和4年度  条件'!C5)+(F19*'令和4年度  条件'!C5)</f>
        <v>0</v>
      </c>
      <c r="H20" s="19"/>
      <c r="I20" s="81"/>
      <c r="J20" s="20" t="s">
        <v>1</v>
      </c>
      <c r="K20" s="44">
        <f>+E19</f>
        <v>0</v>
      </c>
      <c r="L20" s="45">
        <f>IF($B$3='令和4年度  条件'!$E$4,'令和4年度  手数料計算'!K20*('令和4年度  条件'!$C$5+'令和4年度  条件'!$F$4),IF('令和4年度  手数料計算'!$B$3='令和4年度  条件'!$E$5,'令和4年度  手数料計算'!K20*('令和4年度  条件'!$C$5+'令和4年度  条件'!$F$5),IF('令和4年度  手数料計算'!$B$3='令和4年度  条件'!$E$6,'令和4年度  手数料計算'!K20*('令和4年度  条件'!$C$5+'令和4年度  条件'!$F$6))))</f>
        <v>0</v>
      </c>
      <c r="M20" s="45">
        <f>+'令和4年度  条件'!$C$5</f>
        <v>35.799999999999997</v>
      </c>
      <c r="N20" s="45">
        <f>IF($B$3='令和4年度  条件'!$E$4,0,IF($B$3='令和4年度  条件'!$E$5,'令和4年度  条件'!$F$5,IF($B$3='令和4年度  条件'!$E$6,'令和4年度  条件'!$F$6)))</f>
        <v>0</v>
      </c>
    </row>
    <row r="21" spans="2:17" ht="27" customHeight="1" thickBot="1" x14ac:dyDescent="0.25">
      <c r="B21" s="99"/>
      <c r="C21" s="102" t="s">
        <v>25</v>
      </c>
      <c r="D21" s="101"/>
      <c r="E21" s="33"/>
      <c r="F21" s="33"/>
      <c r="G21" s="32">
        <f>+E21*'令和4年度  条件'!C4+(F21*'令和4年度  条件'!C4)</f>
        <v>0</v>
      </c>
      <c r="H21" s="19"/>
      <c r="I21" s="27" t="s">
        <v>30</v>
      </c>
      <c r="J21" s="20" t="s">
        <v>0</v>
      </c>
      <c r="K21" s="44">
        <f>+E21</f>
        <v>0</v>
      </c>
      <c r="L21" s="45">
        <f>+E21*'令和4年度  条件'!C4</f>
        <v>0</v>
      </c>
      <c r="M21" s="45">
        <f>+'令和4年度  条件'!C4</f>
        <v>71.599999999999994</v>
      </c>
      <c r="N21" s="45"/>
    </row>
    <row r="22" spans="2:17" ht="27" customHeight="1" x14ac:dyDescent="0.2">
      <c r="B22" s="28"/>
      <c r="C22" s="28"/>
      <c r="D22" s="28"/>
      <c r="E22" s="29"/>
      <c r="F22" s="30" t="s">
        <v>38</v>
      </c>
      <c r="G22" s="33"/>
      <c r="H22" s="26"/>
      <c r="I22" s="31"/>
    </row>
    <row r="24" spans="2:17" x14ac:dyDescent="0.2">
      <c r="B24" s="11" t="s">
        <v>41</v>
      </c>
    </row>
    <row r="99" spans="13:13" hidden="1" x14ac:dyDescent="0.2">
      <c r="M99" s="11" t="s">
        <v>4</v>
      </c>
    </row>
    <row r="100" spans="13:13" hidden="1" x14ac:dyDescent="0.2">
      <c r="M100" s="11" t="s">
        <v>5</v>
      </c>
    </row>
    <row r="101" spans="13:13" hidden="1" x14ac:dyDescent="0.2">
      <c r="M101" s="11" t="s">
        <v>6</v>
      </c>
    </row>
  </sheetData>
  <sheetProtection password="CC41" sheet="1" objects="1" scenarios="1"/>
  <mergeCells count="20">
    <mergeCell ref="B2:D2"/>
    <mergeCell ref="E2:F2"/>
    <mergeCell ref="B3:D3"/>
    <mergeCell ref="E3:F3"/>
    <mergeCell ref="B6:B21"/>
    <mergeCell ref="C7:C12"/>
    <mergeCell ref="D7:D8"/>
    <mergeCell ref="C19:D20"/>
    <mergeCell ref="I19:I20"/>
    <mergeCell ref="C21:D21"/>
    <mergeCell ref="I7:I8"/>
    <mergeCell ref="D9:D10"/>
    <mergeCell ref="I9:I10"/>
    <mergeCell ref="D11:D12"/>
    <mergeCell ref="C13:C18"/>
    <mergeCell ref="D13:D14"/>
    <mergeCell ref="I13:I14"/>
    <mergeCell ref="D15:D16"/>
    <mergeCell ref="I15:I16"/>
    <mergeCell ref="D17:D18"/>
  </mergeCells>
  <phoneticPr fontId="2"/>
  <dataValidations count="1">
    <dataValidation type="list" allowBlank="1" showInputMessage="1" showErrorMessage="1" sqref="B3" xr:uid="{93FFCB18-1C7F-4FB0-8B78-302BFA870233}">
      <formula1>$M$99:$M$101</formula1>
    </dataValidation>
  </dataValidations>
  <printOptions horizontalCentered="1" verticalCentered="1"/>
  <pageMargins left="0.19685039370078741" right="0.19685039370078741" top="0.59055118110236227" bottom="0.11811023622047245" header="0.31496062992125984" footer="0.11811023622047245"/>
  <pageSetup paperSize="9" scale="79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5FC04F-9BED-4EF8-84C3-B2F676FBFD6C}">
  <dimension ref="B1:Q101"/>
  <sheetViews>
    <sheetView showGridLines="0" showZeros="0" zoomScale="85" zoomScaleNormal="85" workbookViewId="0"/>
  </sheetViews>
  <sheetFormatPr defaultColWidth="9" defaultRowHeight="19.5" x14ac:dyDescent="0.2"/>
  <cols>
    <col min="1" max="1" width="4.6328125" style="11" customWidth="1"/>
    <col min="2" max="2" width="5.6328125" style="11" customWidth="1"/>
    <col min="3" max="3" width="11.36328125" style="11" customWidth="1"/>
    <col min="4" max="4" width="9" style="11"/>
    <col min="5" max="5" width="11.36328125" style="11" bestFit="1" customWidth="1"/>
    <col min="6" max="6" width="16.90625" style="11" customWidth="1"/>
    <col min="7" max="7" width="18.36328125" style="11" customWidth="1"/>
    <col min="8" max="8" width="12.453125" style="11" customWidth="1"/>
    <col min="9" max="9" width="11.36328125" style="11" bestFit="1" customWidth="1"/>
    <col min="10" max="10" width="15.6328125" style="11" customWidth="1"/>
    <col min="11" max="11" width="12.26953125" style="11" customWidth="1"/>
    <col min="12" max="12" width="21.6328125" style="11" bestFit="1" customWidth="1"/>
    <col min="13" max="14" width="15.6328125" style="11" customWidth="1"/>
    <col min="15" max="15" width="3.453125" style="11" customWidth="1"/>
    <col min="16" max="17" width="19.36328125" style="11" customWidth="1"/>
    <col min="18" max="20" width="9" style="11"/>
    <col min="21" max="22" width="12.7265625" style="11" customWidth="1"/>
    <col min="23" max="23" width="13.7265625" style="11" customWidth="1"/>
    <col min="24" max="16384" width="9" style="11"/>
  </cols>
  <sheetData>
    <row r="1" spans="2:17" ht="10.5" customHeight="1" x14ac:dyDescent="0.2">
      <c r="M1" s="12"/>
      <c r="N1" s="12"/>
      <c r="O1" s="12"/>
      <c r="P1" s="12"/>
    </row>
    <row r="2" spans="2:17" ht="29.25" customHeight="1" x14ac:dyDescent="0.2">
      <c r="B2" s="82" t="s">
        <v>3</v>
      </c>
      <c r="C2" s="82"/>
      <c r="D2" s="82"/>
      <c r="E2" s="103" t="s">
        <v>37</v>
      </c>
      <c r="F2" s="103"/>
    </row>
    <row r="3" spans="2:17" ht="29.25" customHeight="1" x14ac:dyDescent="0.2">
      <c r="B3" s="94" t="s">
        <v>16</v>
      </c>
      <c r="C3" s="94"/>
      <c r="D3" s="94"/>
      <c r="E3" s="104">
        <f>G12+G18+G20+G21-G22</f>
        <v>0</v>
      </c>
      <c r="F3" s="104"/>
    </row>
    <row r="4" spans="2:17" ht="14.25" customHeight="1" x14ac:dyDescent="0.2"/>
    <row r="5" spans="2:17" ht="67.5" customHeight="1" x14ac:dyDescent="0.35">
      <c r="B5" s="13" t="s">
        <v>39</v>
      </c>
      <c r="I5" s="14" t="s">
        <v>43</v>
      </c>
      <c r="M5" s="15"/>
      <c r="N5" s="15"/>
      <c r="O5" s="15"/>
      <c r="P5" s="15"/>
      <c r="Q5" s="15"/>
    </row>
    <row r="6" spans="2:17" ht="35.25" customHeight="1" x14ac:dyDescent="0.2">
      <c r="B6" s="97" t="s">
        <v>19</v>
      </c>
      <c r="C6" s="16" t="s">
        <v>9</v>
      </c>
      <c r="D6" s="16" t="s">
        <v>35</v>
      </c>
      <c r="E6" s="16" t="s">
        <v>17</v>
      </c>
      <c r="F6" s="16" t="s">
        <v>18</v>
      </c>
      <c r="G6" s="16" t="s">
        <v>2</v>
      </c>
      <c r="H6" s="17"/>
      <c r="I6" s="16" t="s">
        <v>15</v>
      </c>
      <c r="J6" s="16" t="s">
        <v>34</v>
      </c>
      <c r="K6" s="16" t="s">
        <v>31</v>
      </c>
      <c r="L6" s="18" t="s">
        <v>36</v>
      </c>
      <c r="M6" s="16" t="s">
        <v>32</v>
      </c>
      <c r="N6" s="16" t="s">
        <v>33</v>
      </c>
      <c r="P6" s="15"/>
      <c r="Q6" s="15"/>
    </row>
    <row r="7" spans="2:17" ht="27" customHeight="1" x14ac:dyDescent="0.2">
      <c r="B7" s="98"/>
      <c r="C7" s="70" t="s">
        <v>20</v>
      </c>
      <c r="D7" s="70" t="s">
        <v>21</v>
      </c>
      <c r="E7" s="33"/>
      <c r="F7" s="34"/>
      <c r="G7" s="35"/>
      <c r="H7" s="19"/>
      <c r="I7" s="70" t="s">
        <v>26</v>
      </c>
      <c r="J7" s="20" t="s">
        <v>0</v>
      </c>
      <c r="K7" s="44">
        <f>+E8-E7</f>
        <v>0</v>
      </c>
      <c r="L7" s="45">
        <f>IF($B$3='令和3年度  条件'!$E$4,K7*'令和3年度  条件'!$C$4,IF('令和3年度  手数料計算'!$B$3='令和3年度  条件'!$E$5,K7*'令和3年度  条件'!$C$4,IF('令和3年度  手数料計算'!$B$3='令和3年度  条件'!$E$6,K7*'令和3年度  条件'!$C$4)))</f>
        <v>0</v>
      </c>
      <c r="M7" s="45">
        <f>+'令和3年度  条件'!$C$4</f>
        <v>71.599999999999994</v>
      </c>
      <c r="N7" s="45"/>
      <c r="P7" s="15"/>
      <c r="Q7" s="15"/>
    </row>
    <row r="8" spans="2:17" ht="27" customHeight="1" x14ac:dyDescent="0.2">
      <c r="B8" s="98"/>
      <c r="C8" s="71"/>
      <c r="D8" s="72"/>
      <c r="E8" s="33"/>
      <c r="F8" s="34"/>
      <c r="G8" s="35"/>
      <c r="H8" s="19"/>
      <c r="I8" s="72"/>
      <c r="J8" s="20" t="s">
        <v>1</v>
      </c>
      <c r="K8" s="44">
        <f>+E7</f>
        <v>0</v>
      </c>
      <c r="L8" s="45">
        <f>IF($B$3='令和3年度  条件'!$E$4,'令和3年度  手数料計算'!K8*('令和3年度  条件'!$C$4+'令和3年度  条件'!$F$4),IF('令和3年度  手数料計算'!$B$3='令和3年度  条件'!$E$5,'令和3年度  手数料計算'!K8*('令和3年度  条件'!$C$4+'令和3年度  条件'!$F$5),IF('令和3年度  手数料計算'!$B$3='令和3年度  条件'!$E$6,'令和3年度  手数料計算'!K8*('令和3年度  条件'!$C$4+'令和3年度  条件'!$F$6))))</f>
        <v>0</v>
      </c>
      <c r="M8" s="45">
        <f>+'令和3年度  条件'!$C$4</f>
        <v>71.599999999999994</v>
      </c>
      <c r="N8" s="45">
        <f>IF($B$3='令和3年度  条件'!$E$4,0,IF($B$3='令和3年度  条件'!$E$5,'令和3年度  条件'!$F$5,IF($B$3='令和3年度  条件'!$E$6,'令和3年度  条件'!$F$6)))</f>
        <v>0</v>
      </c>
      <c r="P8" s="15"/>
      <c r="Q8" s="15"/>
    </row>
    <row r="9" spans="2:17" ht="27" customHeight="1" x14ac:dyDescent="0.2">
      <c r="B9" s="98"/>
      <c r="C9" s="71"/>
      <c r="D9" s="70" t="s">
        <v>22</v>
      </c>
      <c r="E9" s="33"/>
      <c r="F9" s="34"/>
      <c r="G9" s="35"/>
      <c r="H9" s="19"/>
      <c r="I9" s="70" t="s">
        <v>27</v>
      </c>
      <c r="J9" s="20" t="s">
        <v>0</v>
      </c>
      <c r="K9" s="44">
        <f>+E10-E9</f>
        <v>0</v>
      </c>
      <c r="L9" s="45">
        <f>IF(B3='令和3年度  条件'!$E$4,K9*'令和3年度  条件'!$C$4,IF('令和3年度  手数料計算'!$B$3='令和3年度  条件'!$E$5,K9*'令和3年度  条件'!$C$4,IF('令和3年度  手数料計算'!$B$3='令和3年度  条件'!$E$6,K9*'令和3年度  条件'!$C$4)))</f>
        <v>0</v>
      </c>
      <c r="M9" s="45">
        <f>+'令和3年度  条件'!$C$4</f>
        <v>71.599999999999994</v>
      </c>
      <c r="N9" s="45"/>
      <c r="P9" s="15"/>
      <c r="Q9" s="15"/>
    </row>
    <row r="10" spans="2:17" ht="27" customHeight="1" x14ac:dyDescent="0.2">
      <c r="B10" s="98"/>
      <c r="C10" s="71"/>
      <c r="D10" s="72"/>
      <c r="E10" s="33"/>
      <c r="F10" s="34"/>
      <c r="G10" s="35"/>
      <c r="H10" s="19"/>
      <c r="I10" s="72"/>
      <c r="J10" s="20" t="s">
        <v>1</v>
      </c>
      <c r="K10" s="44">
        <f>+E9</f>
        <v>0</v>
      </c>
      <c r="L10" s="45">
        <f>IF(B3='令和3年度  条件'!$E$4,K10*('令和3年度  条件'!$C$4+'令和3年度  条件'!$F$4),IF('令和3年度  手数料計算'!$B$3='令和3年度  条件'!$E$5,K10*('令和3年度  条件'!$C$4+'令和3年度  条件'!$F$5),IF('令和3年度  手数料計算'!$B$3='令和3年度  条件'!$E$6,K10*('令和3年度  条件'!$C$4+'令和3年度  条件'!$F$6))))</f>
        <v>0</v>
      </c>
      <c r="M10" s="45">
        <f>+'令和3年度  条件'!$C$4</f>
        <v>71.599999999999994</v>
      </c>
      <c r="N10" s="45">
        <f>IF($B$3='令和3年度  条件'!$E$4,0,IF($B$3='令和3年度  条件'!$E$5,'令和3年度  条件'!$F$5,IF($B$3='令和3年度  条件'!$E$6,'令和3年度  条件'!$F$6)))</f>
        <v>0</v>
      </c>
      <c r="P10" s="15"/>
      <c r="Q10" s="15"/>
    </row>
    <row r="11" spans="2:17" ht="27" customHeight="1" thickBot="1" x14ac:dyDescent="0.25">
      <c r="B11" s="98"/>
      <c r="C11" s="71"/>
      <c r="D11" s="70" t="s">
        <v>23</v>
      </c>
      <c r="E11" s="36">
        <f>+E7+E9</f>
        <v>0</v>
      </c>
      <c r="F11" s="33"/>
      <c r="G11" s="37"/>
      <c r="H11" s="19"/>
      <c r="I11" s="22"/>
      <c r="J11" s="23"/>
      <c r="K11" s="24"/>
      <c r="L11" s="24"/>
      <c r="M11" s="24"/>
      <c r="N11" s="24"/>
      <c r="P11" s="15"/>
      <c r="Q11" s="15"/>
    </row>
    <row r="12" spans="2:17" ht="27" customHeight="1" thickBot="1" x14ac:dyDescent="0.25">
      <c r="B12" s="98"/>
      <c r="C12" s="72"/>
      <c r="D12" s="72"/>
      <c r="E12" s="36">
        <f>+E8+E10</f>
        <v>0</v>
      </c>
      <c r="F12" s="33"/>
      <c r="G12" s="32">
        <f>+L7+L8+L9+L10+(F12*'令和3年度  条件'!C4)+(F11*'令和3年度  条件'!C4)</f>
        <v>0</v>
      </c>
      <c r="H12" s="19"/>
      <c r="I12" s="25"/>
      <c r="J12" s="23"/>
      <c r="K12" s="24"/>
      <c r="L12" s="24"/>
      <c r="M12" s="24"/>
      <c r="N12" s="24"/>
      <c r="P12" s="15"/>
      <c r="Q12" s="15"/>
    </row>
    <row r="13" spans="2:17" ht="27" customHeight="1" x14ac:dyDescent="0.2">
      <c r="B13" s="98"/>
      <c r="C13" s="70" t="s">
        <v>24</v>
      </c>
      <c r="D13" s="70" t="s">
        <v>21</v>
      </c>
      <c r="E13" s="33"/>
      <c r="F13" s="36"/>
      <c r="G13" s="39"/>
      <c r="H13" s="19"/>
      <c r="I13" s="70" t="s">
        <v>28</v>
      </c>
      <c r="J13" s="20" t="s">
        <v>0</v>
      </c>
      <c r="K13" s="44">
        <f>+E14-E13</f>
        <v>0</v>
      </c>
      <c r="L13" s="45">
        <f>IF($B$3='令和3年度  条件'!$E$4,K13*'令和3年度  条件'!$C$4,IF('令和3年度  手数料計算'!$B$3='令和3年度  条件'!$E$5,K13*'令和3年度  条件'!$C$4,IF('令和3年度  手数料計算'!$B$3='令和3年度  条件'!$E$6,K13*'令和3年度  条件'!$C$4)))</f>
        <v>0</v>
      </c>
      <c r="M13" s="45">
        <f>+'令和3年度  条件'!$C$4</f>
        <v>71.599999999999994</v>
      </c>
      <c r="N13" s="45"/>
      <c r="P13" s="15"/>
      <c r="Q13" s="15"/>
    </row>
    <row r="14" spans="2:17" ht="27" customHeight="1" x14ac:dyDescent="0.2">
      <c r="B14" s="98"/>
      <c r="C14" s="71"/>
      <c r="D14" s="72"/>
      <c r="E14" s="33"/>
      <c r="F14" s="40"/>
      <c r="G14" s="35"/>
      <c r="H14" s="19"/>
      <c r="I14" s="72"/>
      <c r="J14" s="20" t="s">
        <v>1</v>
      </c>
      <c r="K14" s="44">
        <f>+E13</f>
        <v>0</v>
      </c>
      <c r="L14" s="45">
        <f>IF($B$3='令和3年度  条件'!$E$4,'令和3年度  手数料計算'!K14*('令和3年度  条件'!$C$4+'令和3年度  条件'!$F$4),IF('令和3年度  手数料計算'!$B$3='令和3年度  条件'!$E$5,'令和3年度  手数料計算'!K14*('令和3年度  条件'!$C$4+'令和3年度  条件'!$F$5),IF('令和3年度  手数料計算'!$B$3='令和3年度  条件'!$E$6,'令和3年度  手数料計算'!K14*('令和3年度  条件'!$C$4+'令和3年度  条件'!$F$6))))</f>
        <v>0</v>
      </c>
      <c r="M14" s="45">
        <f>+'令和3年度  条件'!$C$4</f>
        <v>71.599999999999994</v>
      </c>
      <c r="N14" s="45">
        <f>IF($B$3='令和3年度  条件'!$E$4,0,IF($B$3='令和3年度  条件'!$E$5,'令和3年度  条件'!$F$5,IF($B$3='令和3年度  条件'!$E$6,'令和3年度  条件'!$F$6)))</f>
        <v>0</v>
      </c>
      <c r="P14" s="15"/>
      <c r="Q14" s="15"/>
    </row>
    <row r="15" spans="2:17" ht="27" customHeight="1" x14ac:dyDescent="0.2">
      <c r="B15" s="98"/>
      <c r="C15" s="71"/>
      <c r="D15" s="70" t="s">
        <v>22</v>
      </c>
      <c r="E15" s="33"/>
      <c r="F15" s="40"/>
      <c r="G15" s="41"/>
      <c r="H15" s="26"/>
      <c r="I15" s="70" t="s">
        <v>29</v>
      </c>
      <c r="J15" s="20" t="s">
        <v>0</v>
      </c>
      <c r="K15" s="44">
        <f>+E16-E15</f>
        <v>0</v>
      </c>
      <c r="L15" s="45">
        <f>IF($B$3='令和3年度  条件'!$E$4,K15*'令和3年度  条件'!$C$4,IF('令和3年度  手数料計算'!$B$3='令和3年度  条件'!$E$5,K15*'令和3年度  条件'!$C$4,IF('令和3年度  手数料計算'!$B$3='令和3年度  条件'!$E$6,K15*'令和3年度  条件'!$C$4)))</f>
        <v>0</v>
      </c>
      <c r="M15" s="45">
        <f>+'令和3年度  条件'!$C$4</f>
        <v>71.599999999999994</v>
      </c>
      <c r="N15" s="45"/>
      <c r="P15" s="15"/>
      <c r="Q15" s="15"/>
    </row>
    <row r="16" spans="2:17" ht="27" customHeight="1" x14ac:dyDescent="0.2">
      <c r="B16" s="98"/>
      <c r="C16" s="71"/>
      <c r="D16" s="72"/>
      <c r="E16" s="33"/>
      <c r="F16" s="34"/>
      <c r="G16" s="35"/>
      <c r="H16" s="19"/>
      <c r="I16" s="72"/>
      <c r="J16" s="20" t="s">
        <v>1</v>
      </c>
      <c r="K16" s="44">
        <f>+E15</f>
        <v>0</v>
      </c>
      <c r="L16" s="45">
        <f>IF($B$3='令和3年度  条件'!$E$4,'令和3年度  手数料計算'!K16*('令和3年度  条件'!$C$4+'令和3年度  条件'!$F$4),IF('令和3年度  手数料計算'!$B$3='令和3年度  条件'!$E$5,'令和3年度  手数料計算'!K16*('令和3年度  条件'!$C$4+'令和3年度  条件'!$F$5),IF('令和3年度  手数料計算'!$B$3='令和3年度  条件'!$E$6,'令和3年度  手数料計算'!K16*('令和3年度  条件'!$C$4+'令和3年度  条件'!$F$6))))</f>
        <v>0</v>
      </c>
      <c r="M16" s="45">
        <f>+'令和3年度  条件'!$C$4</f>
        <v>71.599999999999994</v>
      </c>
      <c r="N16" s="45">
        <f>IF($B$3='令和3年度  条件'!$E$4,0,IF($B$3='令和3年度  条件'!$E$5,'令和3年度  条件'!$F$5,IF($B$3='令和3年度  条件'!$E$6,'令和3年度  条件'!$F$6)))</f>
        <v>0</v>
      </c>
      <c r="P16" s="15"/>
      <c r="Q16" s="15"/>
    </row>
    <row r="17" spans="2:17" ht="27" customHeight="1" thickBot="1" x14ac:dyDescent="0.25">
      <c r="B17" s="98"/>
      <c r="C17" s="71"/>
      <c r="D17" s="70" t="s">
        <v>23</v>
      </c>
      <c r="E17" s="36">
        <f>+E13+E15</f>
        <v>0</v>
      </c>
      <c r="F17" s="33"/>
      <c r="G17" s="37"/>
      <c r="H17" s="19"/>
      <c r="I17" s="22"/>
      <c r="J17" s="23"/>
      <c r="K17" s="24"/>
      <c r="L17" s="24"/>
      <c r="M17" s="24"/>
      <c r="N17" s="24"/>
      <c r="P17" s="15"/>
      <c r="Q17" s="15"/>
    </row>
    <row r="18" spans="2:17" ht="27" customHeight="1" thickBot="1" x14ac:dyDescent="0.25">
      <c r="B18" s="98"/>
      <c r="C18" s="72"/>
      <c r="D18" s="72"/>
      <c r="E18" s="36">
        <f>+E14+E16</f>
        <v>0</v>
      </c>
      <c r="F18" s="33"/>
      <c r="G18" s="32">
        <f>L14+L15+L16+L13+(F18*'令和3年度  条件'!C4)+(F17*'令和3年度  条件'!C4)</f>
        <v>0</v>
      </c>
      <c r="H18" s="19"/>
      <c r="I18" s="22"/>
      <c r="J18" s="23"/>
      <c r="K18" s="24"/>
      <c r="L18" s="24"/>
      <c r="M18" s="24"/>
      <c r="N18" s="24"/>
      <c r="P18" s="15"/>
      <c r="Q18" s="15"/>
    </row>
    <row r="19" spans="2:17" ht="27" customHeight="1" thickBot="1" x14ac:dyDescent="0.25">
      <c r="B19" s="98"/>
      <c r="C19" s="73" t="s">
        <v>10</v>
      </c>
      <c r="D19" s="74"/>
      <c r="E19" s="33"/>
      <c r="F19" s="33"/>
      <c r="G19" s="42"/>
      <c r="H19" s="19"/>
      <c r="I19" s="79" t="s">
        <v>10</v>
      </c>
      <c r="J19" s="20" t="s">
        <v>0</v>
      </c>
      <c r="K19" s="44">
        <f>+E20-E19</f>
        <v>0</v>
      </c>
      <c r="L19" s="45">
        <f>IF($B$3='令和3年度  条件'!$E$4,K19*'令和3年度  条件'!$C$5,IF('令和3年度  手数料計算'!$B$3='令和3年度  条件'!$E$5,K19*'令和3年度  条件'!$C$5,IF('令和3年度  手数料計算'!$B$3='令和3年度  条件'!$E$6,K19*'令和3年度  条件'!$C$5)))</f>
        <v>0</v>
      </c>
      <c r="M19" s="45">
        <f>+'令和3年度  条件'!$C$5</f>
        <v>35.799999999999997</v>
      </c>
      <c r="N19" s="45"/>
    </row>
    <row r="20" spans="2:17" ht="27" customHeight="1" thickBot="1" x14ac:dyDescent="0.25">
      <c r="B20" s="98"/>
      <c r="C20" s="77"/>
      <c r="D20" s="78"/>
      <c r="E20" s="33"/>
      <c r="F20" s="33"/>
      <c r="G20" s="32">
        <f>L19+L20+(F20*'令和3年度  条件'!C5)+(F19*'令和3年度  条件'!C5)</f>
        <v>0</v>
      </c>
      <c r="H20" s="19"/>
      <c r="I20" s="81"/>
      <c r="J20" s="20" t="s">
        <v>1</v>
      </c>
      <c r="K20" s="44">
        <f>+E19</f>
        <v>0</v>
      </c>
      <c r="L20" s="45">
        <f>IF($B$3='令和3年度  条件'!$E$4,'令和3年度  手数料計算'!K20*('令和3年度  条件'!$C$5+'令和3年度  条件'!$F$4),IF('令和3年度  手数料計算'!$B$3='令和3年度  条件'!$E$5,'令和3年度  手数料計算'!K20*('令和3年度  条件'!$C$5+'令和3年度  条件'!$F$5),IF('令和3年度  手数料計算'!$B$3='令和3年度  条件'!$E$6,'令和3年度  手数料計算'!K20*('令和3年度  条件'!$C$5+'令和3年度  条件'!$F$6))))</f>
        <v>0</v>
      </c>
      <c r="M20" s="45">
        <f>+'令和3年度  条件'!$C$5</f>
        <v>35.799999999999997</v>
      </c>
      <c r="N20" s="45">
        <f>IF($B$3='令和3年度  条件'!$E$4,0,IF($B$3='令和3年度  条件'!$E$5,'令和3年度  条件'!$F$5,IF($B$3='令和3年度  条件'!$E$6,'令和3年度  条件'!$F$6)))</f>
        <v>0</v>
      </c>
    </row>
    <row r="21" spans="2:17" ht="27" customHeight="1" thickBot="1" x14ac:dyDescent="0.25">
      <c r="B21" s="99"/>
      <c r="C21" s="102" t="s">
        <v>25</v>
      </c>
      <c r="D21" s="101"/>
      <c r="E21" s="33"/>
      <c r="F21" s="33"/>
      <c r="G21" s="32">
        <f>+E21*'令和3年度  条件'!C4+(F21*'令和3年度  条件'!C4)</f>
        <v>0</v>
      </c>
      <c r="H21" s="19"/>
      <c r="I21" s="27" t="s">
        <v>30</v>
      </c>
      <c r="J21" s="20" t="s">
        <v>0</v>
      </c>
      <c r="K21" s="44">
        <f>+E21</f>
        <v>0</v>
      </c>
      <c r="L21" s="45">
        <f>+E21*'令和3年度  条件'!C4</f>
        <v>0</v>
      </c>
      <c r="M21" s="45">
        <f>+'令和3年度  条件'!C4</f>
        <v>71.599999999999994</v>
      </c>
      <c r="N21" s="45"/>
    </row>
    <row r="22" spans="2:17" ht="27" customHeight="1" x14ac:dyDescent="0.2">
      <c r="B22" s="28"/>
      <c r="C22" s="28"/>
      <c r="D22" s="28"/>
      <c r="E22" s="29"/>
      <c r="F22" s="30" t="s">
        <v>38</v>
      </c>
      <c r="G22" s="33"/>
      <c r="H22" s="26"/>
      <c r="I22" s="31"/>
    </row>
    <row r="24" spans="2:17" x14ac:dyDescent="0.2">
      <c r="B24" s="11" t="s">
        <v>41</v>
      </c>
    </row>
    <row r="99" spans="13:13" hidden="1" x14ac:dyDescent="0.2">
      <c r="M99" s="11" t="s">
        <v>4</v>
      </c>
    </row>
    <row r="100" spans="13:13" hidden="1" x14ac:dyDescent="0.2">
      <c r="M100" s="11" t="s">
        <v>5</v>
      </c>
    </row>
    <row r="101" spans="13:13" hidden="1" x14ac:dyDescent="0.2">
      <c r="M101" s="11" t="s">
        <v>6</v>
      </c>
    </row>
  </sheetData>
  <mergeCells count="20">
    <mergeCell ref="B2:D2"/>
    <mergeCell ref="E2:F2"/>
    <mergeCell ref="B3:D3"/>
    <mergeCell ref="E3:F3"/>
    <mergeCell ref="B6:B21"/>
    <mergeCell ref="C7:C12"/>
    <mergeCell ref="D7:D8"/>
    <mergeCell ref="C19:D20"/>
    <mergeCell ref="I19:I20"/>
    <mergeCell ref="C21:D21"/>
    <mergeCell ref="I7:I8"/>
    <mergeCell ref="D9:D10"/>
    <mergeCell ref="I9:I10"/>
    <mergeCell ref="D11:D12"/>
    <mergeCell ref="C13:C18"/>
    <mergeCell ref="D13:D14"/>
    <mergeCell ref="I13:I14"/>
    <mergeCell ref="D15:D16"/>
    <mergeCell ref="I15:I16"/>
    <mergeCell ref="D17:D18"/>
  </mergeCells>
  <phoneticPr fontId="2"/>
  <dataValidations count="1">
    <dataValidation type="list" allowBlank="1" showInputMessage="1" showErrorMessage="1" sqref="B3" xr:uid="{350A6310-5D5E-44A9-947B-36278547E341}">
      <formula1>$M$99:$M$101</formula1>
    </dataValidation>
  </dataValidations>
  <printOptions horizontalCentered="1" verticalCentered="1"/>
  <pageMargins left="0.19685039370078741" right="0.19685039370078741" top="0.59055118110236227" bottom="0.11811023622047245" header="0.31496062992125984" footer="0.11811023622047245"/>
  <pageSetup paperSize="9" scale="79" orientation="landscape" r:id="rId1"/>
  <headerFooter alignWithMargins="0"/>
  <ignoredErrors>
    <ignoredError sqref="K8:K9 K14:L14 K15" formula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Q101"/>
  <sheetViews>
    <sheetView showGridLines="0" showZeros="0" zoomScale="85" zoomScaleNormal="85" workbookViewId="0">
      <selection activeCell="G22" sqref="G22"/>
    </sheetView>
  </sheetViews>
  <sheetFormatPr defaultColWidth="9" defaultRowHeight="19.5" x14ac:dyDescent="0.2"/>
  <cols>
    <col min="1" max="1" width="4.6328125" style="11" customWidth="1"/>
    <col min="2" max="2" width="5.6328125" style="11" customWidth="1"/>
    <col min="3" max="3" width="11.36328125" style="11" customWidth="1"/>
    <col min="4" max="4" width="9" style="11"/>
    <col min="5" max="5" width="11.36328125" style="11" customWidth="1"/>
    <col min="6" max="6" width="16.90625" style="11" customWidth="1"/>
    <col min="7" max="7" width="18.36328125" style="11" customWidth="1"/>
    <col min="8" max="8" width="12.453125" style="11" customWidth="1"/>
    <col min="9" max="9" width="11.36328125" style="11" bestFit="1" customWidth="1"/>
    <col min="10" max="10" width="15.6328125" style="11" customWidth="1"/>
    <col min="11" max="11" width="12.26953125" style="11" customWidth="1"/>
    <col min="12" max="12" width="21.6328125" style="11" bestFit="1" customWidth="1"/>
    <col min="13" max="14" width="15.6328125" style="11" customWidth="1"/>
    <col min="15" max="15" width="3.453125" style="11" customWidth="1"/>
    <col min="16" max="17" width="19.36328125" style="11" customWidth="1"/>
    <col min="18" max="20" width="9" style="11"/>
    <col min="21" max="22" width="12.7265625" style="11" customWidth="1"/>
    <col min="23" max="23" width="13.7265625" style="11" customWidth="1"/>
    <col min="24" max="16384" width="9" style="11"/>
  </cols>
  <sheetData>
    <row r="1" spans="2:17" ht="10.5" customHeight="1" x14ac:dyDescent="0.2">
      <c r="M1" s="12"/>
      <c r="N1" s="12"/>
      <c r="O1" s="12"/>
      <c r="P1" s="12"/>
    </row>
    <row r="2" spans="2:17" ht="29.25" customHeight="1" x14ac:dyDescent="0.2">
      <c r="B2" s="82" t="s">
        <v>3</v>
      </c>
      <c r="C2" s="82"/>
      <c r="D2" s="82"/>
      <c r="E2" s="103" t="s">
        <v>37</v>
      </c>
      <c r="F2" s="103"/>
    </row>
    <row r="3" spans="2:17" ht="29.25" customHeight="1" x14ac:dyDescent="0.2">
      <c r="B3" s="94" t="s">
        <v>16</v>
      </c>
      <c r="C3" s="94"/>
      <c r="D3" s="94"/>
      <c r="E3" s="104">
        <f>G12+G18+G20+G21-G22</f>
        <v>0</v>
      </c>
      <c r="F3" s="104"/>
    </row>
    <row r="4" spans="2:17" ht="14.25" customHeight="1" x14ac:dyDescent="0.2"/>
    <row r="5" spans="2:17" ht="67.5" customHeight="1" x14ac:dyDescent="0.35">
      <c r="B5" s="13" t="s">
        <v>39</v>
      </c>
      <c r="I5" s="14" t="s">
        <v>42</v>
      </c>
      <c r="M5" s="15"/>
      <c r="N5" s="15"/>
      <c r="O5" s="15"/>
      <c r="P5" s="15"/>
      <c r="Q5" s="15"/>
    </row>
    <row r="6" spans="2:17" ht="35.25" customHeight="1" x14ac:dyDescent="0.2">
      <c r="B6" s="97" t="s">
        <v>19</v>
      </c>
      <c r="C6" s="16" t="s">
        <v>9</v>
      </c>
      <c r="D6" s="16" t="s">
        <v>35</v>
      </c>
      <c r="E6" s="16" t="s">
        <v>17</v>
      </c>
      <c r="F6" s="16" t="s">
        <v>18</v>
      </c>
      <c r="G6" s="16" t="s">
        <v>2</v>
      </c>
      <c r="H6" s="17"/>
      <c r="I6" s="16" t="s">
        <v>15</v>
      </c>
      <c r="J6" s="16" t="s">
        <v>34</v>
      </c>
      <c r="K6" s="16" t="s">
        <v>31</v>
      </c>
      <c r="L6" s="18" t="s">
        <v>36</v>
      </c>
      <c r="M6" s="16" t="s">
        <v>32</v>
      </c>
      <c r="N6" s="16" t="s">
        <v>33</v>
      </c>
      <c r="P6" s="15"/>
      <c r="Q6" s="15"/>
    </row>
    <row r="7" spans="2:17" ht="27" customHeight="1" x14ac:dyDescent="0.2">
      <c r="B7" s="98"/>
      <c r="C7" s="70" t="s">
        <v>20</v>
      </c>
      <c r="D7" s="70" t="s">
        <v>21</v>
      </c>
      <c r="E7" s="33"/>
      <c r="F7" s="34"/>
      <c r="G7" s="35"/>
      <c r="H7" s="19"/>
      <c r="I7" s="70" t="s">
        <v>26</v>
      </c>
      <c r="J7" s="20" t="s">
        <v>0</v>
      </c>
      <c r="K7" s="44">
        <f>+E8-E7</f>
        <v>0</v>
      </c>
      <c r="L7" s="45">
        <f>IF($B$3='令和2年度  条件'!$E$4,K7*'令和2年度  条件'!$C$4,IF('令和2年度  手数料計算'!$B$3='令和2年度  条件'!$E$5,K7*'令和2年度  条件'!$C$4,IF('令和2年度  手数料計算'!$B$3='令和2年度  条件'!$E$6,K7*'令和2年度  条件'!$C$4)))</f>
        <v>0</v>
      </c>
      <c r="M7" s="21">
        <f>+'令和2年度  条件'!$C$4</f>
        <v>71.8</v>
      </c>
      <c r="N7" s="45"/>
      <c r="P7" s="15"/>
      <c r="Q7" s="15"/>
    </row>
    <row r="8" spans="2:17" ht="27" customHeight="1" x14ac:dyDescent="0.2">
      <c r="B8" s="98"/>
      <c r="C8" s="71"/>
      <c r="D8" s="72"/>
      <c r="E8" s="33"/>
      <c r="F8" s="34"/>
      <c r="G8" s="35"/>
      <c r="H8" s="19"/>
      <c r="I8" s="72"/>
      <c r="J8" s="20" t="s">
        <v>1</v>
      </c>
      <c r="K8" s="44">
        <f>+E7</f>
        <v>0</v>
      </c>
      <c r="L8" s="45">
        <f>IF($B$3='令和2年度  条件'!$E$4,'令和2年度  手数料計算'!K8*('令和2年度  条件'!$C$4+'令和2年度  条件'!$F$4),IF('令和2年度  手数料計算'!$B$3='令和2年度  条件'!$E$5,'令和2年度  手数料計算'!K8*('令和2年度  条件'!$C$4+'令和2年度  条件'!$F$5),IF('令和2年度  手数料計算'!$B$3='令和2年度  条件'!$E$6,'令和2年度  手数料計算'!K8*('令和2年度  条件'!$C$4+'令和2年度  条件'!$F$6))))</f>
        <v>0</v>
      </c>
      <c r="M8" s="21">
        <f>+'令和2年度  条件'!$C$4</f>
        <v>71.8</v>
      </c>
      <c r="N8" s="45">
        <f>IF($B$3='令和2年度  条件'!$E$4,0,IF($B$3='令和2年度  条件'!$E$5,'令和2年度  条件'!$F$5,IF($B$3='令和2年度  条件'!$E$6,'令和2年度  条件'!$F$6)))</f>
        <v>0</v>
      </c>
      <c r="P8" s="15"/>
      <c r="Q8" s="15"/>
    </row>
    <row r="9" spans="2:17" ht="27" customHeight="1" x14ac:dyDescent="0.2">
      <c r="B9" s="98"/>
      <c r="C9" s="71"/>
      <c r="D9" s="70" t="s">
        <v>22</v>
      </c>
      <c r="E9" s="33"/>
      <c r="F9" s="34"/>
      <c r="G9" s="35"/>
      <c r="H9" s="19"/>
      <c r="I9" s="70" t="s">
        <v>27</v>
      </c>
      <c r="J9" s="20" t="s">
        <v>0</v>
      </c>
      <c r="K9" s="44">
        <f>+E10-E9</f>
        <v>0</v>
      </c>
      <c r="L9" s="45">
        <f>IF(B3='令和2年度  条件'!$E$4,K9*'令和2年度  条件'!$C$4,IF('令和2年度  手数料計算'!$B$3='令和2年度  条件'!$E$5,K9*'令和2年度  条件'!$C$4,IF('令和2年度  手数料計算'!$B$3='令和2年度  条件'!$E$6,K9*'令和2年度  条件'!$C$4)))</f>
        <v>0</v>
      </c>
      <c r="M9" s="21">
        <f>+'令和2年度  条件'!$C$4</f>
        <v>71.8</v>
      </c>
      <c r="N9" s="45"/>
      <c r="P9" s="15"/>
      <c r="Q9" s="15"/>
    </row>
    <row r="10" spans="2:17" ht="27" customHeight="1" x14ac:dyDescent="0.2">
      <c r="B10" s="98"/>
      <c r="C10" s="71"/>
      <c r="D10" s="72"/>
      <c r="E10" s="33"/>
      <c r="F10" s="34"/>
      <c r="G10" s="35"/>
      <c r="H10" s="19"/>
      <c r="I10" s="72"/>
      <c r="J10" s="20" t="s">
        <v>1</v>
      </c>
      <c r="K10" s="44">
        <f>+E9</f>
        <v>0</v>
      </c>
      <c r="L10" s="45">
        <f>IF(B3='令和2年度  条件'!$E$4,K10*('令和2年度  条件'!$C$4+'令和2年度  条件'!$F$4),IF('令和2年度  手数料計算'!$B$3='令和2年度  条件'!$E$5,K10*('令和2年度  条件'!$C$4+'令和2年度  条件'!$F$5),IF('令和2年度  手数料計算'!$B$3='令和2年度  条件'!$E$6,K10*('令和2年度  条件'!$C$4+'令和2年度  条件'!$F$6))))</f>
        <v>0</v>
      </c>
      <c r="M10" s="21">
        <f>+'令和2年度  条件'!$C$4</f>
        <v>71.8</v>
      </c>
      <c r="N10" s="45">
        <f>IF($B$3='令和2年度  条件'!$E$4,0,IF($B$3='令和2年度  条件'!$E$5,'令和2年度  条件'!$F$5,IF($B$3='令和2年度  条件'!$E$6,'令和2年度  条件'!$F$6)))</f>
        <v>0</v>
      </c>
      <c r="P10" s="15"/>
      <c r="Q10" s="15"/>
    </row>
    <row r="11" spans="2:17" ht="27" customHeight="1" thickBot="1" x14ac:dyDescent="0.25">
      <c r="B11" s="98"/>
      <c r="C11" s="71"/>
      <c r="D11" s="70" t="s">
        <v>23</v>
      </c>
      <c r="E11" s="36">
        <f>+E7+E9</f>
        <v>0</v>
      </c>
      <c r="F11" s="33"/>
      <c r="G11" s="37"/>
      <c r="H11" s="19"/>
      <c r="I11" s="22"/>
      <c r="J11" s="23"/>
      <c r="K11" s="24"/>
      <c r="L11" s="24"/>
      <c r="M11" s="24"/>
      <c r="N11" s="24"/>
      <c r="P11" s="15"/>
      <c r="Q11" s="15"/>
    </row>
    <row r="12" spans="2:17" ht="27" customHeight="1" thickBot="1" x14ac:dyDescent="0.25">
      <c r="B12" s="98"/>
      <c r="C12" s="72"/>
      <c r="D12" s="72"/>
      <c r="E12" s="36">
        <f>+E8+E10</f>
        <v>0</v>
      </c>
      <c r="F12" s="38"/>
      <c r="G12" s="32">
        <f>+L7+L8+L9+L10+(F12*'令和2年度  条件'!C4)+(F11*'令和2年度  条件'!C4)</f>
        <v>0</v>
      </c>
      <c r="H12" s="19"/>
      <c r="I12" s="25"/>
      <c r="J12" s="23"/>
      <c r="K12" s="24"/>
      <c r="L12" s="24"/>
      <c r="M12" s="24"/>
      <c r="N12" s="24"/>
      <c r="P12" s="15"/>
      <c r="Q12" s="15"/>
    </row>
    <row r="13" spans="2:17" ht="27" customHeight="1" x14ac:dyDescent="0.2">
      <c r="B13" s="98"/>
      <c r="C13" s="70" t="s">
        <v>24</v>
      </c>
      <c r="D13" s="70" t="s">
        <v>21</v>
      </c>
      <c r="E13" s="33"/>
      <c r="F13" s="36"/>
      <c r="G13" s="39"/>
      <c r="H13" s="19"/>
      <c r="I13" s="70" t="s">
        <v>28</v>
      </c>
      <c r="J13" s="20" t="s">
        <v>0</v>
      </c>
      <c r="K13" s="44">
        <f>+E14-E13</f>
        <v>0</v>
      </c>
      <c r="L13" s="45">
        <f>IF($B$3='令和2年度  条件'!$E$4,K13*'令和2年度  条件'!$C$4,IF('令和2年度  手数料計算'!$B$3='令和2年度  条件'!$E$5,K13*'令和2年度  条件'!$C$4,IF('令和2年度  手数料計算'!$B$3='令和2年度  条件'!$E$6,K13*'令和2年度  条件'!$C$4)))</f>
        <v>0</v>
      </c>
      <c r="M13" s="21">
        <f>+'令和2年度  条件'!$C$4</f>
        <v>71.8</v>
      </c>
      <c r="N13" s="45"/>
      <c r="P13" s="15"/>
      <c r="Q13" s="15"/>
    </row>
    <row r="14" spans="2:17" ht="27" customHeight="1" x14ac:dyDescent="0.2">
      <c r="B14" s="98"/>
      <c r="C14" s="71"/>
      <c r="D14" s="72"/>
      <c r="E14" s="33"/>
      <c r="F14" s="40"/>
      <c r="G14" s="35"/>
      <c r="H14" s="19"/>
      <c r="I14" s="72"/>
      <c r="J14" s="20" t="s">
        <v>1</v>
      </c>
      <c r="K14" s="44">
        <f>+E13</f>
        <v>0</v>
      </c>
      <c r="L14" s="45">
        <f>IF($B$3='令和2年度  条件'!$E$4,'令和2年度  手数料計算'!K14*('令和2年度  条件'!$C$4+'令和2年度  条件'!$F$4),IF('令和2年度  手数料計算'!$B$3='令和2年度  条件'!$E$5,'令和2年度  手数料計算'!K14*('令和2年度  条件'!$C$4+'令和2年度  条件'!$F$5),IF('令和2年度  手数料計算'!$B$3='令和2年度  条件'!$E$6,'令和2年度  手数料計算'!K14*('令和2年度  条件'!$C$4+'令和2年度  条件'!$F$6))))</f>
        <v>0</v>
      </c>
      <c r="M14" s="21">
        <f>+'令和2年度  条件'!$C$4</f>
        <v>71.8</v>
      </c>
      <c r="N14" s="45">
        <f>IF($B$3='令和2年度  条件'!$E$4,0,IF($B$3='令和2年度  条件'!$E$5,'令和2年度  条件'!$F$5,IF($B$3='令和2年度  条件'!$E$6,'令和2年度  条件'!$F$6)))</f>
        <v>0</v>
      </c>
      <c r="P14" s="15"/>
      <c r="Q14" s="15"/>
    </row>
    <row r="15" spans="2:17" ht="27" customHeight="1" x14ac:dyDescent="0.2">
      <c r="B15" s="98"/>
      <c r="C15" s="71"/>
      <c r="D15" s="70" t="s">
        <v>22</v>
      </c>
      <c r="E15" s="33"/>
      <c r="F15" s="40"/>
      <c r="G15" s="41"/>
      <c r="H15" s="26"/>
      <c r="I15" s="70" t="s">
        <v>29</v>
      </c>
      <c r="J15" s="20" t="s">
        <v>0</v>
      </c>
      <c r="K15" s="44">
        <f>+E16-E15</f>
        <v>0</v>
      </c>
      <c r="L15" s="45">
        <f>IF($B$3='令和2年度  条件'!$E$4,K15*'令和2年度  条件'!$C$4,IF('令和2年度  手数料計算'!$B$3='令和2年度  条件'!$E$5,K15*'令和2年度  条件'!$C$4,IF('令和2年度  手数料計算'!$B$3='令和2年度  条件'!$E$6,K15*'令和2年度  条件'!$C$4)))</f>
        <v>0</v>
      </c>
      <c r="M15" s="21">
        <f>+'令和2年度  条件'!$C$4</f>
        <v>71.8</v>
      </c>
      <c r="N15" s="45"/>
      <c r="P15" s="15"/>
      <c r="Q15" s="15"/>
    </row>
    <row r="16" spans="2:17" ht="27" customHeight="1" x14ac:dyDescent="0.2">
      <c r="B16" s="98"/>
      <c r="C16" s="71"/>
      <c r="D16" s="72"/>
      <c r="E16" s="33"/>
      <c r="F16" s="34"/>
      <c r="G16" s="35"/>
      <c r="H16" s="19"/>
      <c r="I16" s="72"/>
      <c r="J16" s="20" t="s">
        <v>1</v>
      </c>
      <c r="K16" s="44">
        <f>+E15</f>
        <v>0</v>
      </c>
      <c r="L16" s="45">
        <f>IF($B$3='令和2年度  条件'!$E$4,'令和2年度  手数料計算'!K16*('令和2年度  条件'!$C$4+'令和2年度  条件'!$F$4),IF('令和2年度  手数料計算'!$B$3='令和2年度  条件'!$E$5,'令和2年度  手数料計算'!K16*('令和2年度  条件'!$C$4+'令和2年度  条件'!$F$5),IF('令和2年度  手数料計算'!$B$3='令和2年度  条件'!$E$6,'令和2年度  手数料計算'!K16*('令和2年度  条件'!$C$4+'令和2年度  条件'!$F$6))))</f>
        <v>0</v>
      </c>
      <c r="M16" s="21">
        <f>+'令和2年度  条件'!$C$4</f>
        <v>71.8</v>
      </c>
      <c r="N16" s="45">
        <f>IF($B$3='令和2年度  条件'!$E$4,0,IF($B$3='令和2年度  条件'!$E$5,'令和2年度  条件'!$F$5,IF($B$3='令和2年度  条件'!$E$6,'令和2年度  条件'!$F$6)))</f>
        <v>0</v>
      </c>
      <c r="P16" s="15"/>
      <c r="Q16" s="15"/>
    </row>
    <row r="17" spans="2:17" ht="27" customHeight="1" thickBot="1" x14ac:dyDescent="0.25">
      <c r="B17" s="98"/>
      <c r="C17" s="71"/>
      <c r="D17" s="70" t="s">
        <v>23</v>
      </c>
      <c r="E17" s="36">
        <f>+E13+E15</f>
        <v>0</v>
      </c>
      <c r="F17" s="33"/>
      <c r="G17" s="37"/>
      <c r="H17" s="19"/>
      <c r="I17" s="22"/>
      <c r="J17" s="23"/>
      <c r="K17" s="24"/>
      <c r="L17" s="24"/>
      <c r="M17" s="24"/>
      <c r="N17" s="24"/>
      <c r="P17" s="15"/>
      <c r="Q17" s="15"/>
    </row>
    <row r="18" spans="2:17" ht="27" customHeight="1" thickBot="1" x14ac:dyDescent="0.25">
      <c r="B18" s="98"/>
      <c r="C18" s="72"/>
      <c r="D18" s="72"/>
      <c r="E18" s="36">
        <f>+E14+E16</f>
        <v>0</v>
      </c>
      <c r="F18" s="38"/>
      <c r="G18" s="32">
        <f>L14+L15+L16+L13+(F18*'令和2年度  条件'!C4)+(F17*'令和2年度  条件'!C4)</f>
        <v>0</v>
      </c>
      <c r="H18" s="19"/>
      <c r="I18" s="22"/>
      <c r="J18" s="23"/>
      <c r="K18" s="24"/>
      <c r="L18" s="24"/>
      <c r="M18" s="24"/>
      <c r="N18" s="24"/>
      <c r="P18" s="15"/>
      <c r="Q18" s="15"/>
    </row>
    <row r="19" spans="2:17" ht="27" customHeight="1" thickBot="1" x14ac:dyDescent="0.25">
      <c r="B19" s="98"/>
      <c r="C19" s="73" t="s">
        <v>10</v>
      </c>
      <c r="D19" s="74"/>
      <c r="E19" s="33"/>
      <c r="F19" s="33"/>
      <c r="G19" s="42"/>
      <c r="H19" s="19"/>
      <c r="I19" s="79" t="s">
        <v>10</v>
      </c>
      <c r="J19" s="20" t="s">
        <v>0</v>
      </c>
      <c r="K19" s="44">
        <f>+E20-E19</f>
        <v>0</v>
      </c>
      <c r="L19" s="45">
        <f>IF($B$3='令和2年度  条件'!$E$4,K19*'令和2年度  条件'!$C$5,IF('令和2年度  手数料計算'!$B$3='令和2年度  条件'!$E$5,K19*'令和2年度  条件'!$C$5,IF('令和2年度  手数料計算'!$B$3='令和2年度  条件'!$E$6,K19*'令和2年度  条件'!$C$5)))</f>
        <v>0</v>
      </c>
      <c r="M19" s="21">
        <f>+'令和2年度  条件'!$C$5</f>
        <v>35.9</v>
      </c>
      <c r="N19" s="45"/>
    </row>
    <row r="20" spans="2:17" ht="27" customHeight="1" thickBot="1" x14ac:dyDescent="0.25">
      <c r="B20" s="98"/>
      <c r="C20" s="77"/>
      <c r="D20" s="78"/>
      <c r="E20" s="33"/>
      <c r="F20" s="38"/>
      <c r="G20" s="32">
        <f>L19+L20+(F20*'令和2年度  条件'!C5)+(F19*'令和2年度  条件'!C5)</f>
        <v>0</v>
      </c>
      <c r="H20" s="19"/>
      <c r="I20" s="81"/>
      <c r="J20" s="20" t="s">
        <v>1</v>
      </c>
      <c r="K20" s="44">
        <f>+E19</f>
        <v>0</v>
      </c>
      <c r="L20" s="45">
        <f>IF($B$3='令和2年度  条件'!$E$4,'令和2年度  手数料計算'!K20*('令和2年度  条件'!$C$5+'令和2年度  条件'!$F$4),IF('令和2年度  手数料計算'!$B$3='令和2年度  条件'!$E$5,'令和2年度  手数料計算'!K20*('令和2年度  条件'!$C$5+'令和2年度  条件'!$F$5),IF('令和2年度  手数料計算'!$B$3='令和2年度  条件'!$E$6,'令和2年度  手数料計算'!K20*('令和2年度  条件'!$C$5+'令和2年度  条件'!$F$6))))</f>
        <v>0</v>
      </c>
      <c r="M20" s="21">
        <f>+'令和2年度  条件'!$C$5</f>
        <v>35.9</v>
      </c>
      <c r="N20" s="45">
        <f>IF($B$3='令和2年度  条件'!$E$4,0,IF($B$3='令和2年度  条件'!$E$5,'令和2年度  条件'!$F$5,IF($B$3='令和2年度  条件'!$E$6,'令和2年度  条件'!$F$6)))</f>
        <v>0</v>
      </c>
    </row>
    <row r="21" spans="2:17" ht="27" customHeight="1" thickBot="1" x14ac:dyDescent="0.25">
      <c r="B21" s="99"/>
      <c r="C21" s="102" t="s">
        <v>25</v>
      </c>
      <c r="D21" s="101"/>
      <c r="E21" s="43"/>
      <c r="F21" s="38"/>
      <c r="G21" s="32">
        <f>+E21*'令和2年度  条件'!C4+(F21*'令和2年度  条件'!C4)</f>
        <v>0</v>
      </c>
      <c r="H21" s="19"/>
      <c r="I21" s="27" t="s">
        <v>30</v>
      </c>
      <c r="J21" s="20" t="s">
        <v>0</v>
      </c>
      <c r="K21" s="44">
        <f>+E21</f>
        <v>0</v>
      </c>
      <c r="L21" s="45">
        <f>+E21*'令和2年度  条件'!C4</f>
        <v>0</v>
      </c>
      <c r="M21" s="21">
        <f>+'令和2年度  条件'!C4</f>
        <v>71.8</v>
      </c>
      <c r="N21" s="45"/>
    </row>
    <row r="22" spans="2:17" ht="27" customHeight="1" x14ac:dyDescent="0.2">
      <c r="B22" s="28"/>
      <c r="C22" s="28"/>
      <c r="D22" s="28"/>
      <c r="E22" s="29"/>
      <c r="F22" s="30" t="s">
        <v>38</v>
      </c>
      <c r="G22" s="43"/>
      <c r="H22" s="26"/>
      <c r="I22" s="31"/>
    </row>
    <row r="24" spans="2:17" x14ac:dyDescent="0.2">
      <c r="B24" s="11" t="s">
        <v>41</v>
      </c>
    </row>
    <row r="99" spans="13:13" hidden="1" x14ac:dyDescent="0.2">
      <c r="M99" s="11" t="s">
        <v>4</v>
      </c>
    </row>
    <row r="100" spans="13:13" hidden="1" x14ac:dyDescent="0.2">
      <c r="M100" s="11" t="s">
        <v>5</v>
      </c>
    </row>
    <row r="101" spans="13:13" hidden="1" x14ac:dyDescent="0.2">
      <c r="M101" s="11" t="s">
        <v>6</v>
      </c>
    </row>
  </sheetData>
  <sheetProtection algorithmName="SHA-512" hashValue="uqkudc2QRPE2Ex87JS/X9nRNejkPnyD/U0UdCvpWdzlnncsmA+2Ngpzi0kBLHnW38zAxlHgs18gMRmOJ8KSlEw==" saltValue="0D3s5GoD868FNeTWaenZPg==" spinCount="100000" sheet="1" objects="1" scenarios="1"/>
  <mergeCells count="20">
    <mergeCell ref="I19:I20"/>
    <mergeCell ref="C21:D21"/>
    <mergeCell ref="I7:I8"/>
    <mergeCell ref="D9:D10"/>
    <mergeCell ref="I9:I10"/>
    <mergeCell ref="D11:D12"/>
    <mergeCell ref="C13:C18"/>
    <mergeCell ref="D13:D14"/>
    <mergeCell ref="I13:I14"/>
    <mergeCell ref="D15:D16"/>
    <mergeCell ref="I15:I16"/>
    <mergeCell ref="D17:D18"/>
    <mergeCell ref="B2:D2"/>
    <mergeCell ref="E2:F2"/>
    <mergeCell ref="B3:D3"/>
    <mergeCell ref="E3:F3"/>
    <mergeCell ref="B6:B21"/>
    <mergeCell ref="C7:C12"/>
    <mergeCell ref="D7:D8"/>
    <mergeCell ref="C19:D20"/>
  </mergeCells>
  <phoneticPr fontId="2"/>
  <dataValidations count="1">
    <dataValidation type="list" allowBlank="1" showInputMessage="1" showErrorMessage="1" sqref="B3" xr:uid="{00000000-0002-0000-0100-000000000000}">
      <formula1>$M$99:$M$101</formula1>
    </dataValidation>
  </dataValidations>
  <printOptions horizontalCentered="1" verticalCentered="1"/>
  <pageMargins left="0.19685039370078741" right="0.19685039370078741" top="0.59055118110236227" bottom="0.11811023622047245" header="0.31496062992125984" footer="0.11811023622047245"/>
  <pageSetup paperSize="9" scale="79" orientation="landscape" r:id="rId1"/>
  <headerFooter alignWithMargins="0"/>
  <ignoredErrors>
    <ignoredError sqref="K8:K9 K14:L14 K15" formula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41BBC5-FB21-4178-88E9-BD212B4F88B1}">
  <dimension ref="B3:I7"/>
  <sheetViews>
    <sheetView workbookViewId="0">
      <selection activeCell="B3" sqref="B3:D3"/>
    </sheetView>
  </sheetViews>
  <sheetFormatPr defaultRowHeight="13" x14ac:dyDescent="0.2"/>
  <cols>
    <col min="2" max="2" width="18.453125" bestFit="1" customWidth="1"/>
    <col min="3" max="3" width="11" bestFit="1" customWidth="1"/>
    <col min="5" max="5" width="15.6328125" bestFit="1" customWidth="1"/>
    <col min="6" max="6" width="11" bestFit="1" customWidth="1"/>
    <col min="8" max="8" width="25.6328125" bestFit="1" customWidth="1"/>
    <col min="9" max="9" width="11" bestFit="1" customWidth="1"/>
  </cols>
  <sheetData>
    <row r="3" spans="2:9" x14ac:dyDescent="0.2">
      <c r="B3" t="s">
        <v>9</v>
      </c>
      <c r="C3" t="s">
        <v>7</v>
      </c>
      <c r="E3" t="s">
        <v>12</v>
      </c>
      <c r="F3" t="s">
        <v>11</v>
      </c>
      <c r="H3" t="s">
        <v>13</v>
      </c>
      <c r="I3" t="s">
        <v>11</v>
      </c>
    </row>
    <row r="4" spans="2:9" x14ac:dyDescent="0.2">
      <c r="B4" t="s">
        <v>8</v>
      </c>
      <c r="C4" s="1">
        <v>71.599999999999994</v>
      </c>
      <c r="E4" t="s">
        <v>4</v>
      </c>
      <c r="F4">
        <v>0</v>
      </c>
      <c r="H4" t="s">
        <v>4</v>
      </c>
      <c r="I4">
        <v>0</v>
      </c>
    </row>
    <row r="5" spans="2:9" x14ac:dyDescent="0.2">
      <c r="B5" t="s">
        <v>10</v>
      </c>
      <c r="C5" s="1">
        <v>35.799999999999997</v>
      </c>
      <c r="E5" t="s">
        <v>5</v>
      </c>
      <c r="F5">
        <v>1.3</v>
      </c>
      <c r="H5" t="s">
        <v>5</v>
      </c>
      <c r="I5">
        <v>1.3</v>
      </c>
    </row>
    <row r="6" spans="2:9" x14ac:dyDescent="0.2">
      <c r="E6" t="s">
        <v>6</v>
      </c>
      <c r="F6" s="2">
        <v>12.2</v>
      </c>
      <c r="H6" t="s">
        <v>6</v>
      </c>
      <c r="I6" s="2">
        <v>3.2</v>
      </c>
    </row>
    <row r="7" spans="2:9" x14ac:dyDescent="0.2">
      <c r="H7" t="s">
        <v>14</v>
      </c>
      <c r="I7" s="2">
        <v>4.5</v>
      </c>
    </row>
  </sheetData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993D16-8EB9-4B06-A972-56990961C03E}">
  <dimension ref="B3:I7"/>
  <sheetViews>
    <sheetView workbookViewId="0"/>
  </sheetViews>
  <sheetFormatPr defaultRowHeight="13" x14ac:dyDescent="0.2"/>
  <cols>
    <col min="2" max="2" width="26.90625" bestFit="1" customWidth="1"/>
    <col min="3" max="3" width="11" bestFit="1" customWidth="1"/>
    <col min="5" max="5" width="15.6328125" bestFit="1" customWidth="1"/>
    <col min="6" max="6" width="11" bestFit="1" customWidth="1"/>
    <col min="8" max="8" width="25.6328125" bestFit="1" customWidth="1"/>
    <col min="9" max="9" width="11" bestFit="1" customWidth="1"/>
  </cols>
  <sheetData>
    <row r="3" spans="2:9" x14ac:dyDescent="0.2">
      <c r="B3" t="s">
        <v>9</v>
      </c>
      <c r="C3" t="s">
        <v>7</v>
      </c>
      <c r="E3" t="s">
        <v>12</v>
      </c>
      <c r="F3" t="s">
        <v>11</v>
      </c>
      <c r="H3" t="s">
        <v>13</v>
      </c>
      <c r="I3" t="s">
        <v>11</v>
      </c>
    </row>
    <row r="4" spans="2:9" x14ac:dyDescent="0.2">
      <c r="B4" t="s">
        <v>49</v>
      </c>
      <c r="C4" s="47">
        <v>71.599999999999994</v>
      </c>
      <c r="E4" t="s">
        <v>4</v>
      </c>
      <c r="F4">
        <v>0</v>
      </c>
      <c r="H4" t="s">
        <v>4</v>
      </c>
      <c r="I4">
        <v>0</v>
      </c>
    </row>
    <row r="5" spans="2:9" x14ac:dyDescent="0.2">
      <c r="B5" t="s">
        <v>50</v>
      </c>
      <c r="C5" s="47">
        <v>41.5</v>
      </c>
      <c r="E5" t="s">
        <v>5</v>
      </c>
      <c r="F5">
        <v>1.3</v>
      </c>
      <c r="H5" t="s">
        <v>5</v>
      </c>
      <c r="I5">
        <v>1.3</v>
      </c>
    </row>
    <row r="6" spans="2:9" x14ac:dyDescent="0.2">
      <c r="B6" t="s">
        <v>10</v>
      </c>
      <c r="C6" s="47">
        <v>35.200000000000003</v>
      </c>
      <c r="E6" t="s">
        <v>6</v>
      </c>
      <c r="F6" s="2">
        <v>12.2</v>
      </c>
      <c r="H6" t="s">
        <v>6</v>
      </c>
      <c r="I6" s="2">
        <v>3.2</v>
      </c>
    </row>
    <row r="7" spans="2:9" x14ac:dyDescent="0.2">
      <c r="H7" t="s">
        <v>14</v>
      </c>
      <c r="I7" s="2">
        <v>4.5</v>
      </c>
    </row>
  </sheetData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5B032FDB2C43C4BA1E4C83FC1E18A3B" ma:contentTypeVersion="18" ma:contentTypeDescription="新しいドキュメントを作成します。" ma:contentTypeScope="" ma:versionID="2ea1656fa7a16ea8f17f5a8c38b05120">
  <xsd:schema xmlns:xsd="http://www.w3.org/2001/XMLSchema" xmlns:xs="http://www.w3.org/2001/XMLSchema" xmlns:p="http://schemas.microsoft.com/office/2006/metadata/properties" xmlns:ns2="8558deb4-5f77-4441-a51d-a2fe795943eb" xmlns:ns3="2695a0cb-42b0-493e-b6df-4baa1a2be24c" targetNamespace="http://schemas.microsoft.com/office/2006/metadata/properties" ma:root="true" ma:fieldsID="9b1c9cbd0d56ed4f304409b42b77eb19" ns2:_="" ns3:_="">
    <xsd:import namespace="8558deb4-5f77-4441-a51d-a2fe795943eb"/>
    <xsd:import namespace="2695a0cb-42b0-493e-b6df-4baa1a2be24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58deb4-5f77-4441-a51d-a2fe795943e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画像タグ" ma:readOnly="false" ma:fieldId="{5cf76f15-5ced-4ddc-b409-7134ff3c332f}" ma:taxonomyMulti="true" ma:sspId="8a5ce24b-1daf-44ae-8d22-d8bcdfc9463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95a0cb-42b0-493e-b6df-4baa1a2be24c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ba237c50-4e15-430a-9909-292027437525}" ma:internalName="TaxCatchAll" ma:showField="CatchAllData" ma:web="2695a0cb-42b0-493e-b6df-4baa1a2be24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695a0cb-42b0-493e-b6df-4baa1a2be24c" xsi:nil="true"/>
    <lcf76f155ced4ddcb4097134ff3c332f xmlns="8558deb4-5f77-4441-a51d-a2fe795943eb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BB501C8E-7CE4-4501-AA04-485CC8E0BB1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58deb4-5f77-4441-a51d-a2fe795943eb"/>
    <ds:schemaRef ds:uri="2695a0cb-42b0-493e-b6df-4baa1a2be24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1665DF2-BDA6-46E9-9BA5-74180F85867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D96E0C5-8BB0-4100-BE80-509E4861F8F5}">
  <ds:schemaRefs>
    <ds:schemaRef ds:uri="http://schemas.microsoft.com/office/2006/metadata/properties"/>
    <ds:schemaRef ds:uri="http://schemas.microsoft.com/office/infopath/2007/PartnerControls"/>
    <ds:schemaRef ds:uri="2695a0cb-42b0-493e-b6df-4baa1a2be24c"/>
    <ds:schemaRef ds:uri="8558deb4-5f77-4441-a51d-a2fe795943eb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5</vt:i4>
      </vt:variant>
    </vt:vector>
  </HeadingPairs>
  <TitlesOfParts>
    <vt:vector size="16" baseType="lpstr">
      <vt:lpstr>表紙</vt:lpstr>
      <vt:lpstr>令和6年度  手数料計算</vt:lpstr>
      <vt:lpstr>令和6年度  条件</vt:lpstr>
      <vt:lpstr>令和5年度  手数料計算</vt:lpstr>
      <vt:lpstr>令和4年度  手数料計算</vt:lpstr>
      <vt:lpstr>令和3年度  手数料計算</vt:lpstr>
      <vt:lpstr>令和2年度  手数料計算</vt:lpstr>
      <vt:lpstr>令和3年度  条件</vt:lpstr>
      <vt:lpstr>令和5年度  条件</vt:lpstr>
      <vt:lpstr>令和4年度  条件</vt:lpstr>
      <vt:lpstr>令和2年度  条件</vt:lpstr>
      <vt:lpstr>'令和2年度  手数料計算'!Print_Area</vt:lpstr>
      <vt:lpstr>'令和3年度  手数料計算'!Print_Area</vt:lpstr>
      <vt:lpstr>'令和4年度  手数料計算'!Print_Area</vt:lpstr>
      <vt:lpstr>'令和5年度  手数料計算'!Print_Area</vt:lpstr>
      <vt:lpstr>'令和6年度  手数料計算'!Print_Area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2024-03-07T07:09:58Z</cp:lastPrinted>
  <dcterms:created xsi:type="dcterms:W3CDTF">2012-10-09T09:08:03Z</dcterms:created>
  <dcterms:modified xsi:type="dcterms:W3CDTF">2024-05-02T02:52:51Z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0x01010085B032FDB2C43C4BA1E4C83FC1E18A3B</vt:lpwstr>
  </property>
</Properties>
</file>