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01_事業統括部\00_部内共有\02_業務管理課\00_（旧）統括管理課_NEW\01_課共通\08_帳票の見方\ＨＰ掲載依頼（手数料計算表及び帳票の見方（実施機関・保険者用））\起案R06.4（手数料計算ファイルの更新)\00_作業\"/>
    </mc:Choice>
  </mc:AlternateContent>
  <xr:revisionPtr revIDLastSave="0" documentId="13_ncr:1_{1A27126F-82B4-42EF-832A-FDEC33EFD36F}" xr6:coauthVersionLast="36" xr6:coauthVersionMax="47" xr10:uidLastSave="{00000000-0000-0000-0000-000000000000}"/>
  <workbookProtection workbookPassword="CC41" lockStructure="1"/>
  <bookViews>
    <workbookView xWindow="-105" yWindow="-105" windowWidth="22785" windowHeight="14655" tabRatio="828" activeTab="1" xr2:uid="{00000000-000D-0000-FFFF-FFFF00000000}"/>
  </bookViews>
  <sheets>
    <sheet name="表紙" sheetId="23" r:id="rId1"/>
    <sheet name="令和6年度  手数料計算" sheetId="33" r:id="rId2"/>
    <sheet name="令和6年度  条件" sheetId="32" state="hidden" r:id="rId3"/>
    <sheet name="令和5年度  手数料計算" sheetId="30" r:id="rId4"/>
    <sheet name="令和4年度  手数料計算" sheetId="28" r:id="rId5"/>
    <sheet name="令和3年度  手数料計算" sheetId="26" state="hidden" r:id="rId6"/>
    <sheet name="令和2年度  手数料計算" sheetId="24" state="hidden" r:id="rId7"/>
    <sheet name="令和3年度  条件" sheetId="27" state="hidden" r:id="rId8"/>
    <sheet name="令和5年度  条件" sheetId="31" state="hidden" r:id="rId9"/>
    <sheet name="令和4年度  条件" sheetId="29" state="hidden" r:id="rId10"/>
    <sheet name="令和2年度  条件" sheetId="25" state="hidden" r:id="rId11"/>
  </sheets>
  <definedNames>
    <definedName name="_xlnm.Print_Area" localSheetId="6">'令和2年度  手数料計算'!$A$1:$O$32</definedName>
    <definedName name="_xlnm.Print_Area" localSheetId="5">'令和3年度  手数料計算'!$A$1:$O$32</definedName>
    <definedName name="_xlnm.Print_Area" localSheetId="4">'令和4年度  手数料計算'!$A$1:$O$32</definedName>
    <definedName name="_xlnm.Print_Area" localSheetId="3">'令和5年度  手数料計算'!$A$1:$T$40</definedName>
    <definedName name="_xlnm.Print_Area" localSheetId="1">'令和6年度  手数料計算'!$A$1:$T$41</definedName>
  </definedNames>
  <calcPr calcId="191029"/>
</workbook>
</file>

<file path=xl/calcChain.xml><?xml version="1.0" encoding="utf-8"?>
<calcChain xmlns="http://schemas.openxmlformats.org/spreadsheetml/2006/main">
  <c r="S37" i="33" l="1"/>
  <c r="S33" i="33"/>
  <c r="F35" i="33"/>
  <c r="M37" i="33" l="1"/>
  <c r="O37" i="33"/>
  <c r="F39" i="33"/>
  <c r="N37" i="33" l="1"/>
  <c r="G27" i="33"/>
  <c r="R14" i="33"/>
  <c r="S38" i="33"/>
  <c r="S34" i="33"/>
  <c r="S26" i="33"/>
  <c r="S25" i="33"/>
  <c r="S22" i="33"/>
  <c r="S21" i="33"/>
  <c r="S14" i="33"/>
  <c r="S13" i="33"/>
  <c r="S10" i="33"/>
  <c r="S9" i="33"/>
  <c r="O38" i="33"/>
  <c r="O36" i="33"/>
  <c r="O34" i="33"/>
  <c r="O33" i="33"/>
  <c r="O32" i="33"/>
  <c r="R26" i="33"/>
  <c r="R25" i="33"/>
  <c r="O26" i="33"/>
  <c r="O25" i="33"/>
  <c r="O24" i="33"/>
  <c r="O22" i="33"/>
  <c r="O21" i="33"/>
  <c r="O20" i="33"/>
  <c r="R13" i="33"/>
  <c r="O14" i="33"/>
  <c r="O13" i="33"/>
  <c r="O12" i="33"/>
  <c r="O10" i="33"/>
  <c r="O9" i="33"/>
  <c r="O8" i="33"/>
  <c r="M38" i="33"/>
  <c r="M36" i="33"/>
  <c r="M34" i="33"/>
  <c r="M33" i="33"/>
  <c r="M32" i="33"/>
  <c r="G30" i="33"/>
  <c r="F30" i="33"/>
  <c r="G29" i="33"/>
  <c r="F29" i="33"/>
  <c r="F28" i="33"/>
  <c r="F27" i="33"/>
  <c r="P26" i="33"/>
  <c r="M26" i="33"/>
  <c r="P25" i="33"/>
  <c r="M25" i="33"/>
  <c r="M24" i="33"/>
  <c r="F23" i="33"/>
  <c r="M22" i="33"/>
  <c r="M21" i="33"/>
  <c r="M20" i="33"/>
  <c r="G18" i="33"/>
  <c r="F18" i="33"/>
  <c r="G17" i="33"/>
  <c r="G19" i="33" s="1"/>
  <c r="F17" i="33"/>
  <c r="F16" i="33"/>
  <c r="G15" i="33"/>
  <c r="F15" i="33"/>
  <c r="P14" i="33"/>
  <c r="M14" i="33"/>
  <c r="P13" i="33"/>
  <c r="P15" i="33" s="1"/>
  <c r="M13" i="33"/>
  <c r="M12" i="33"/>
  <c r="F11" i="33"/>
  <c r="M10" i="33"/>
  <c r="M9" i="33"/>
  <c r="M8" i="33"/>
  <c r="N9" i="33" l="1"/>
  <c r="F31" i="33"/>
  <c r="N26" i="33"/>
  <c r="N36" i="33"/>
  <c r="M39" i="33"/>
  <c r="N20" i="33"/>
  <c r="M35" i="33"/>
  <c r="N34" i="33"/>
  <c r="N33" i="33"/>
  <c r="Q25" i="33"/>
  <c r="N24" i="33"/>
  <c r="M23" i="33"/>
  <c r="M15" i="33"/>
  <c r="N10" i="33"/>
  <c r="M11" i="33"/>
  <c r="N25" i="33"/>
  <c r="N14" i="33"/>
  <c r="F19" i="33"/>
  <c r="N8" i="33"/>
  <c r="Q14" i="33"/>
  <c r="Q26" i="33"/>
  <c r="N13" i="33"/>
  <c r="N38" i="33"/>
  <c r="N22" i="33"/>
  <c r="N21" i="33"/>
  <c r="M27" i="33"/>
  <c r="N12" i="33"/>
  <c r="Q13" i="33"/>
  <c r="N32" i="33"/>
  <c r="M12" i="30"/>
  <c r="N12" i="30" s="1"/>
  <c r="O34" i="30"/>
  <c r="G27" i="30"/>
  <c r="P27" i="30" s="1"/>
  <c r="F27" i="30"/>
  <c r="F23" i="30"/>
  <c r="N39" i="33" l="1"/>
  <c r="I39" i="33" s="1"/>
  <c r="Q15" i="33"/>
  <c r="N27" i="33"/>
  <c r="N35" i="33"/>
  <c r="I35" i="33" s="1"/>
  <c r="Q27" i="33"/>
  <c r="N11" i="33"/>
  <c r="N23" i="33"/>
  <c r="N15" i="33"/>
  <c r="G18" i="30"/>
  <c r="G17" i="30"/>
  <c r="F17" i="30"/>
  <c r="F18" i="30"/>
  <c r="F16" i="30"/>
  <c r="G15" i="30"/>
  <c r="F11" i="30"/>
  <c r="I31" i="33" l="1"/>
  <c r="I19" i="33"/>
  <c r="G19" i="30"/>
  <c r="F19" i="30"/>
  <c r="O37" i="30"/>
  <c r="O36" i="30"/>
  <c r="F3" i="33" l="1"/>
  <c r="G3" i="33"/>
  <c r="O33" i="30"/>
  <c r="O32" i="30"/>
  <c r="P26" i="30"/>
  <c r="P25" i="30"/>
  <c r="P14" i="30"/>
  <c r="P13" i="30"/>
  <c r="S34" i="30"/>
  <c r="S37" i="30"/>
  <c r="S33" i="30"/>
  <c r="S26" i="30"/>
  <c r="S25" i="30"/>
  <c r="S22" i="30"/>
  <c r="S21" i="30"/>
  <c r="S14" i="30"/>
  <c r="S13" i="30"/>
  <c r="S10" i="30"/>
  <c r="S9" i="30"/>
  <c r="N8" i="28"/>
  <c r="N7" i="28"/>
  <c r="K12" i="28"/>
  <c r="F38" i="30"/>
  <c r="F35" i="30"/>
  <c r="G30" i="30"/>
  <c r="G29" i="30"/>
  <c r="F29" i="30"/>
  <c r="F30" i="30"/>
  <c r="F28" i="30"/>
  <c r="G31" i="30"/>
  <c r="F15" i="30"/>
  <c r="M33" i="30"/>
  <c r="M34" i="30"/>
  <c r="M36" i="30"/>
  <c r="M37" i="30"/>
  <c r="M32" i="30"/>
  <c r="M21" i="30"/>
  <c r="M22" i="30"/>
  <c r="M24" i="30"/>
  <c r="M25" i="30"/>
  <c r="M26" i="30"/>
  <c r="M20" i="30"/>
  <c r="M9" i="30"/>
  <c r="N9" i="30" s="1"/>
  <c r="M10" i="30"/>
  <c r="M13" i="30"/>
  <c r="M14" i="30"/>
  <c r="M8" i="30"/>
  <c r="N8" i="30" s="1"/>
  <c r="R26" i="30"/>
  <c r="R25" i="30"/>
  <c r="R14" i="30"/>
  <c r="R13" i="30"/>
  <c r="O25" i="30"/>
  <c r="O26" i="30"/>
  <c r="O24" i="30"/>
  <c r="O21" i="30"/>
  <c r="O22" i="30"/>
  <c r="O20" i="30"/>
  <c r="O14" i="30"/>
  <c r="O13" i="30"/>
  <c r="O12" i="30"/>
  <c r="O9" i="30"/>
  <c r="O10" i="30"/>
  <c r="O8" i="30"/>
  <c r="N14" i="30" l="1"/>
  <c r="N26" i="30"/>
  <c r="N25" i="30"/>
  <c r="N22" i="30"/>
  <c r="N21" i="30"/>
  <c r="N13" i="30"/>
  <c r="P15" i="30"/>
  <c r="M23" i="30"/>
  <c r="N20" i="30"/>
  <c r="N24" i="30"/>
  <c r="M27" i="30"/>
  <c r="M38" i="30"/>
  <c r="N32" i="30"/>
  <c r="M35" i="30"/>
  <c r="M11" i="30"/>
  <c r="N10" i="30"/>
  <c r="N11" i="30" s="1"/>
  <c r="Q26" i="30"/>
  <c r="N37" i="30"/>
  <c r="N36" i="30"/>
  <c r="Q13" i="30"/>
  <c r="N34" i="30"/>
  <c r="Q14" i="30"/>
  <c r="N33" i="30"/>
  <c r="Q25" i="30"/>
  <c r="F31" i="30"/>
  <c r="M15" i="30"/>
  <c r="N23" i="30" l="1"/>
  <c r="N27" i="30"/>
  <c r="N38" i="30"/>
  <c r="Q15" i="30"/>
  <c r="Q27" i="30"/>
  <c r="N35" i="30"/>
  <c r="M30" i="28"/>
  <c r="N29" i="28"/>
  <c r="M29" i="28"/>
  <c r="N28" i="28"/>
  <c r="M28" i="28"/>
  <c r="M27" i="28"/>
  <c r="N26" i="28"/>
  <c r="M26" i="28"/>
  <c r="N25" i="28"/>
  <c r="M25" i="28"/>
  <c r="M21" i="28"/>
  <c r="N20" i="28"/>
  <c r="M20" i="28"/>
  <c r="N19" i="28"/>
  <c r="M19" i="28"/>
  <c r="M18" i="28"/>
  <c r="N17" i="28"/>
  <c r="M17" i="28"/>
  <c r="N16" i="28"/>
  <c r="M16" i="28"/>
  <c r="M12" i="28"/>
  <c r="N11" i="28"/>
  <c r="M11" i="28"/>
  <c r="N10" i="28"/>
  <c r="M10" i="28"/>
  <c r="M9" i="28"/>
  <c r="M8" i="28"/>
  <c r="M7" i="28"/>
  <c r="I38" i="30" l="1"/>
  <c r="I35" i="30"/>
  <c r="N15" i="30"/>
  <c r="I19" i="30" s="1"/>
  <c r="K30" i="28"/>
  <c r="L30" i="28" s="1"/>
  <c r="K29" i="28"/>
  <c r="L29" i="28" s="1"/>
  <c r="K28" i="28"/>
  <c r="L28" i="28" s="1"/>
  <c r="K27" i="28"/>
  <c r="L27" i="28" s="1"/>
  <c r="K26" i="28"/>
  <c r="L26" i="28" s="1"/>
  <c r="K25" i="28"/>
  <c r="L25" i="28" s="1"/>
  <c r="E24" i="28"/>
  <c r="E23" i="28"/>
  <c r="E22" i="28"/>
  <c r="K21" i="28"/>
  <c r="L21" i="28" s="1"/>
  <c r="K20" i="28"/>
  <c r="L20" i="28" s="1"/>
  <c r="K19" i="28"/>
  <c r="L19" i="28" s="1"/>
  <c r="K18" i="28"/>
  <c r="L18" i="28" s="1"/>
  <c r="K17" i="28"/>
  <c r="L17" i="28" s="1"/>
  <c r="K16" i="28"/>
  <c r="L16" i="28" s="1"/>
  <c r="E15" i="28"/>
  <c r="E14" i="28"/>
  <c r="E13" i="28"/>
  <c r="L12" i="28"/>
  <c r="K11" i="28"/>
  <c r="L11" i="28" s="1"/>
  <c r="K10" i="28"/>
  <c r="L10" i="28" s="1"/>
  <c r="K9" i="28"/>
  <c r="L9" i="28" s="1"/>
  <c r="K8" i="28"/>
  <c r="L8" i="28" s="1"/>
  <c r="K7" i="28"/>
  <c r="L7" i="28" s="1"/>
  <c r="I31" i="30" l="1"/>
  <c r="G3" i="30" s="1"/>
  <c r="G15" i="28"/>
  <c r="G27" i="28"/>
  <c r="G30" i="28"/>
  <c r="G24" i="28"/>
  <c r="K18" i="26"/>
  <c r="K9" i="26"/>
  <c r="F3" i="30" l="1"/>
  <c r="G3" i="28"/>
  <c r="F3" i="28"/>
  <c r="N29" i="26"/>
  <c r="N28" i="26"/>
  <c r="L28" i="26" s="1"/>
  <c r="N26" i="26"/>
  <c r="N25" i="26"/>
  <c r="N20" i="26"/>
  <c r="N19" i="26"/>
  <c r="N17" i="26"/>
  <c r="N16" i="26"/>
  <c r="N8" i="26"/>
  <c r="N11" i="26"/>
  <c r="N10" i="26"/>
  <c r="N7" i="26"/>
  <c r="M27" i="26"/>
  <c r="M26" i="26"/>
  <c r="M25" i="26"/>
  <c r="M30" i="26"/>
  <c r="M29" i="26"/>
  <c r="M28" i="26"/>
  <c r="M21" i="26"/>
  <c r="M20" i="26"/>
  <c r="M19" i="26"/>
  <c r="M18" i="26"/>
  <c r="L18" i="26" s="1"/>
  <c r="M17" i="26"/>
  <c r="M16" i="26"/>
  <c r="M12" i="26"/>
  <c r="M11" i="26"/>
  <c r="M10" i="26"/>
  <c r="M9" i="26"/>
  <c r="L9" i="26" s="1"/>
  <c r="M8" i="26"/>
  <c r="M7" i="26"/>
  <c r="K30" i="26"/>
  <c r="K29" i="26"/>
  <c r="K28" i="26"/>
  <c r="K27" i="26"/>
  <c r="K26" i="26"/>
  <c r="K25" i="26"/>
  <c r="L25" i="26" s="1"/>
  <c r="E24" i="26"/>
  <c r="E23" i="26"/>
  <c r="E22" i="26"/>
  <c r="K21" i="26"/>
  <c r="K20" i="26"/>
  <c r="K19" i="26"/>
  <c r="K17" i="26"/>
  <c r="K16" i="26"/>
  <c r="E15" i="26"/>
  <c r="E14" i="26"/>
  <c r="E13" i="26"/>
  <c r="K12" i="26"/>
  <c r="K11" i="26"/>
  <c r="K10" i="26"/>
  <c r="K8" i="26"/>
  <c r="K7" i="26"/>
  <c r="L27" i="26" l="1"/>
  <c r="L12" i="26"/>
  <c r="L30" i="26"/>
  <c r="L21" i="26"/>
  <c r="L29" i="26"/>
  <c r="G30" i="26" s="1"/>
  <c r="L7" i="26"/>
  <c r="L8" i="26"/>
  <c r="L26" i="26"/>
  <c r="G27" i="26" s="1"/>
  <c r="L17" i="26"/>
  <c r="L10" i="26"/>
  <c r="L20" i="26"/>
  <c r="L19" i="26"/>
  <c r="L16" i="26"/>
  <c r="L11" i="26"/>
  <c r="N11" i="24"/>
  <c r="N29" i="24"/>
  <c r="N28" i="24"/>
  <c r="N26" i="24"/>
  <c r="N25" i="24"/>
  <c r="N20" i="24"/>
  <c r="N19" i="24"/>
  <c r="N17" i="24"/>
  <c r="N16" i="24"/>
  <c r="N10" i="24"/>
  <c r="N8" i="24"/>
  <c r="N7" i="24"/>
  <c r="M30" i="24"/>
  <c r="M29" i="24"/>
  <c r="M28" i="24"/>
  <c r="M27" i="24"/>
  <c r="M26" i="24"/>
  <c r="M25" i="24"/>
  <c r="M21" i="24"/>
  <c r="M20" i="24"/>
  <c r="M19" i="24"/>
  <c r="M18" i="24"/>
  <c r="M17" i="24"/>
  <c r="M16" i="24"/>
  <c r="M12" i="24"/>
  <c r="M11" i="24"/>
  <c r="M10" i="24"/>
  <c r="M9" i="24"/>
  <c r="M8" i="24"/>
  <c r="M7" i="24"/>
  <c r="K30" i="24"/>
  <c r="K29" i="24"/>
  <c r="K28" i="24"/>
  <c r="K27" i="24"/>
  <c r="L27" i="24" s="1"/>
  <c r="K26" i="24"/>
  <c r="K25" i="24"/>
  <c r="E24" i="24"/>
  <c r="E23" i="24"/>
  <c r="E22" i="24"/>
  <c r="K21" i="24"/>
  <c r="L21" i="24" s="1"/>
  <c r="K20" i="24"/>
  <c r="K19" i="24"/>
  <c r="K18" i="24"/>
  <c r="K17" i="24"/>
  <c r="K16" i="24"/>
  <c r="E15" i="24"/>
  <c r="E14" i="24"/>
  <c r="E13" i="24"/>
  <c r="K12" i="24"/>
  <c r="L12" i="24" s="1"/>
  <c r="K11" i="24"/>
  <c r="K10" i="24"/>
  <c r="K9" i="24"/>
  <c r="K8" i="24"/>
  <c r="K7" i="24"/>
  <c r="L18" i="24" l="1"/>
  <c r="L26" i="24"/>
  <c r="L17" i="24"/>
  <c r="L9" i="24"/>
  <c r="G24" i="26"/>
  <c r="G15" i="26"/>
  <c r="L19" i="24"/>
  <c r="L29" i="24"/>
  <c r="L11" i="24"/>
  <c r="L16" i="24"/>
  <c r="L10" i="24"/>
  <c r="L30" i="24"/>
  <c r="L28" i="24"/>
  <c r="L25" i="24"/>
  <c r="G27" i="24" s="1"/>
  <c r="L20" i="24"/>
  <c r="L8" i="24"/>
  <c r="L7" i="24"/>
  <c r="F3" i="26" l="1"/>
  <c r="G3" i="26"/>
  <c r="G30" i="24"/>
  <c r="G15" i="24"/>
  <c r="G24" i="24"/>
  <c r="F3" i="24" l="1"/>
  <c r="G3" i="24"/>
  <c r="G31" i="33"/>
  <c r="P27" i="33"/>
</calcChain>
</file>

<file path=xl/sharedStrings.xml><?xml version="1.0" encoding="utf-8"?>
<sst xmlns="http://schemas.openxmlformats.org/spreadsheetml/2006/main" count="469" uniqueCount="68">
  <si>
    <t>手数料</t>
    <rPh sb="0" eb="3">
      <t>テスウリョウ</t>
    </rPh>
    <phoneticPr fontId="2"/>
  </si>
  <si>
    <t>受取形態</t>
    <rPh sb="0" eb="2">
      <t>ウケトリ</t>
    </rPh>
    <rPh sb="2" eb="4">
      <t>ケイタイ</t>
    </rPh>
    <phoneticPr fontId="2"/>
  </si>
  <si>
    <t>オンライン</t>
    <phoneticPr fontId="2"/>
  </si>
  <si>
    <t>電子媒体</t>
    <rPh sb="0" eb="2">
      <t>デンシ</t>
    </rPh>
    <rPh sb="2" eb="4">
      <t>バイタイ</t>
    </rPh>
    <phoneticPr fontId="2"/>
  </si>
  <si>
    <t>紙媒体</t>
    <rPh sb="0" eb="1">
      <t>カミ</t>
    </rPh>
    <rPh sb="1" eb="3">
      <t>バイタイ</t>
    </rPh>
    <phoneticPr fontId="2"/>
  </si>
  <si>
    <t>基本手数料</t>
    <rPh sb="0" eb="2">
      <t>キホン</t>
    </rPh>
    <rPh sb="2" eb="5">
      <t>テスウリョウ</t>
    </rPh>
    <phoneticPr fontId="2"/>
  </si>
  <si>
    <t>医科、歯科及び訪問</t>
    <rPh sb="0" eb="2">
      <t>イカ</t>
    </rPh>
    <rPh sb="3" eb="5">
      <t>シカ</t>
    </rPh>
    <rPh sb="5" eb="6">
      <t>オヨ</t>
    </rPh>
    <rPh sb="7" eb="9">
      <t>ホウモン</t>
    </rPh>
    <phoneticPr fontId="2"/>
  </si>
  <si>
    <t>点数表</t>
    <rPh sb="0" eb="2">
      <t>テンスウ</t>
    </rPh>
    <rPh sb="2" eb="3">
      <t>ヒョウ</t>
    </rPh>
    <phoneticPr fontId="2"/>
  </si>
  <si>
    <t>調剤</t>
    <rPh sb="0" eb="2">
      <t>チョウザイ</t>
    </rPh>
    <phoneticPr fontId="2"/>
  </si>
  <si>
    <t>付加手数料</t>
    <rPh sb="0" eb="2">
      <t>フカ</t>
    </rPh>
    <rPh sb="2" eb="5">
      <t>テスウリョウ</t>
    </rPh>
    <phoneticPr fontId="2"/>
  </si>
  <si>
    <t>レセプト受取形態</t>
    <rPh sb="4" eb="6">
      <t>ウケトリ</t>
    </rPh>
    <rPh sb="6" eb="8">
      <t>ケイタイ</t>
    </rPh>
    <phoneticPr fontId="2"/>
  </si>
  <si>
    <t>連名簿受取形態</t>
    <rPh sb="0" eb="1">
      <t>レン</t>
    </rPh>
    <rPh sb="1" eb="3">
      <t>メイボ</t>
    </rPh>
    <rPh sb="3" eb="5">
      <t>ウケトリ</t>
    </rPh>
    <rPh sb="5" eb="7">
      <t>ケイタイ</t>
    </rPh>
    <phoneticPr fontId="2"/>
  </si>
  <si>
    <t>紙媒体＋連名簿（電子媒体）</t>
    <rPh sb="0" eb="1">
      <t>カミ</t>
    </rPh>
    <rPh sb="1" eb="3">
      <t>バイタイ</t>
    </rPh>
    <rPh sb="4" eb="5">
      <t>レン</t>
    </rPh>
    <rPh sb="5" eb="7">
      <t>メイボ</t>
    </rPh>
    <rPh sb="8" eb="10">
      <t>デンシ</t>
    </rPh>
    <rPh sb="10" eb="12">
      <t>バイタイ</t>
    </rPh>
    <phoneticPr fontId="2"/>
  </si>
  <si>
    <t>区分</t>
    <rPh sb="0" eb="2">
      <t>クブン</t>
    </rPh>
    <phoneticPr fontId="2"/>
  </si>
  <si>
    <t>算定件数</t>
    <rPh sb="0" eb="2">
      <t>サンテイ</t>
    </rPh>
    <rPh sb="2" eb="4">
      <t>ケンスウ</t>
    </rPh>
    <phoneticPr fontId="2"/>
  </si>
  <si>
    <t>再審査件数</t>
    <rPh sb="0" eb="3">
      <t>サイシンサ</t>
    </rPh>
    <rPh sb="3" eb="5">
      <t>ケンスウ</t>
    </rPh>
    <phoneticPr fontId="2"/>
  </si>
  <si>
    <t>療養の給付</t>
    <rPh sb="0" eb="2">
      <t>リョウヨウ</t>
    </rPh>
    <rPh sb="3" eb="5">
      <t>キュウフ</t>
    </rPh>
    <phoneticPr fontId="2"/>
  </si>
  <si>
    <t>医科</t>
    <rPh sb="0" eb="2">
      <t>イカ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</si>
  <si>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</si>
  <si>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</si>
  <si>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計</t>
    <rPh sb="0" eb="1">
      <t>ケイ</t>
    </rPh>
    <phoneticPr fontId="2"/>
  </si>
  <si>
    <t>歯科</t>
    <rPh sb="0" eb="2">
      <t>シカ</t>
    </rPh>
    <phoneticPr fontId="2"/>
  </si>
  <si>
    <t>訪問看護</t>
    <rPh sb="0" eb="2">
      <t>ホウモン</t>
    </rPh>
    <rPh sb="2" eb="4">
      <t>カンゴ</t>
    </rPh>
    <phoneticPr fontId="2"/>
  </si>
  <si>
    <t>医科入院</t>
    <rPh sb="0" eb="2">
      <t>イカ</t>
    </rPh>
    <rPh sb="2" eb="4">
      <t>ニュウイン</t>
    </rPh>
    <phoneticPr fontId="2"/>
  </si>
  <si>
    <t>医科入院外</t>
    <rPh sb="0" eb="2">
      <t>イカ</t>
    </rPh>
    <rPh sb="2" eb="4">
      <t>ニュウイン</t>
    </rPh>
    <rPh sb="4" eb="5">
      <t>ガイ</t>
    </rPh>
    <phoneticPr fontId="2"/>
  </si>
  <si>
    <t>歯科入院</t>
    <rPh sb="0" eb="2">
      <t>シカ</t>
    </rPh>
    <rPh sb="2" eb="4">
      <t>ニュウイン</t>
    </rPh>
    <phoneticPr fontId="2"/>
  </si>
  <si>
    <t>歯科入院外</t>
    <rPh sb="0" eb="2">
      <t>シカ</t>
    </rPh>
    <rPh sb="2" eb="4">
      <t>ニュウイン</t>
    </rPh>
    <rPh sb="4" eb="5">
      <t>ガイ</t>
    </rPh>
    <phoneticPr fontId="2"/>
  </si>
  <si>
    <t>訪問</t>
    <rPh sb="0" eb="2">
      <t>ホウモン</t>
    </rPh>
    <phoneticPr fontId="2"/>
  </si>
  <si>
    <t>①件数</t>
    <rPh sb="1" eb="3">
      <t>ケンスウ</t>
    </rPh>
    <phoneticPr fontId="2"/>
  </si>
  <si>
    <t>③基本手数料</t>
    <rPh sb="1" eb="3">
      <t>キホン</t>
    </rPh>
    <rPh sb="3" eb="6">
      <t>テスウリョウ</t>
    </rPh>
    <phoneticPr fontId="2"/>
  </si>
  <si>
    <t>④付加手数料</t>
    <rPh sb="1" eb="3">
      <t>フカ</t>
    </rPh>
    <rPh sb="3" eb="6">
      <t>テスウリョウ</t>
    </rPh>
    <phoneticPr fontId="2"/>
  </si>
  <si>
    <t>レセプト形態</t>
    <rPh sb="4" eb="6">
      <t>ケイタイ</t>
    </rPh>
    <phoneticPr fontId="2"/>
  </si>
  <si>
    <t>入外</t>
    <rPh sb="0" eb="1">
      <t>ニュウ</t>
    </rPh>
    <rPh sb="1" eb="2">
      <t>ガイ</t>
    </rPh>
    <phoneticPr fontId="2"/>
  </si>
  <si>
    <t>②手数料
（①×（③＋④））</t>
    <rPh sb="1" eb="4">
      <t>テスウリョウ</t>
    </rPh>
    <phoneticPr fontId="2"/>
  </si>
  <si>
    <t>併用分</t>
    <rPh sb="0" eb="2">
      <t>ヘイヨウ</t>
    </rPh>
    <rPh sb="2" eb="3">
      <t>ブン</t>
    </rPh>
    <phoneticPr fontId="2"/>
  </si>
  <si>
    <t>単独分（紙）</t>
    <rPh sb="0" eb="2">
      <t>タンドク</t>
    </rPh>
    <rPh sb="2" eb="3">
      <t>ブン</t>
    </rPh>
    <rPh sb="4" eb="5">
      <t>カミ</t>
    </rPh>
    <phoneticPr fontId="2"/>
  </si>
  <si>
    <t>単独分（電子）</t>
    <rPh sb="0" eb="2">
      <t>タンドク</t>
    </rPh>
    <rPh sb="2" eb="3">
      <t>ブン</t>
    </rPh>
    <rPh sb="4" eb="6">
      <t>デンシ</t>
    </rPh>
    <phoneticPr fontId="2"/>
  </si>
  <si>
    <t>1/2手数料</t>
    <rPh sb="3" eb="6">
      <t>テスウリョウ</t>
    </rPh>
    <phoneticPr fontId="2"/>
  </si>
  <si>
    <t>手数料合計</t>
    <rPh sb="0" eb="3">
      <t>テスウリョウ</t>
    </rPh>
    <rPh sb="3" eb="5">
      <t>ゴウケイ</t>
    </rPh>
    <phoneticPr fontId="2"/>
  </si>
  <si>
    <t>端数調整額</t>
    <rPh sb="0" eb="2">
      <t>ハスウ</t>
    </rPh>
    <rPh sb="2" eb="4">
      <t>チョウセイ</t>
    </rPh>
    <rPh sb="4" eb="5">
      <t>ガク</t>
    </rPh>
    <phoneticPr fontId="2"/>
  </si>
  <si>
    <t>手数料＝算定件数×（手数料＋付加手数料）－再審査件数×基本手数料－端数調整額</t>
    <rPh sb="0" eb="3">
      <t>テスウリョウ</t>
    </rPh>
    <rPh sb="4" eb="6">
      <t>サンテイ</t>
    </rPh>
    <rPh sb="6" eb="8">
      <t>ケンスウ</t>
    </rPh>
    <rPh sb="10" eb="13">
      <t>テスウリョウ</t>
    </rPh>
    <rPh sb="14" eb="16">
      <t>フカ</t>
    </rPh>
    <rPh sb="16" eb="19">
      <t>テスウリョウ</t>
    </rPh>
    <rPh sb="21" eb="24">
      <t>サイシンサ</t>
    </rPh>
    <rPh sb="24" eb="26">
      <t>ケンスウ</t>
    </rPh>
    <rPh sb="27" eb="29">
      <t>キホン</t>
    </rPh>
    <rPh sb="29" eb="32">
      <t>テスウリョウ</t>
    </rPh>
    <rPh sb="33" eb="35">
      <t>ハスウ</t>
    </rPh>
    <rPh sb="35" eb="37">
      <t>チョウセイ</t>
    </rPh>
    <rPh sb="37" eb="38">
      <t>ガク</t>
    </rPh>
    <phoneticPr fontId="2"/>
  </si>
  <si>
    <t>オンライン</t>
  </si>
  <si>
    <t>※　黄色が入力箇所です。（件数がマイナスの場合は、マイナスの符号を併せて入力願います。）</t>
    <rPh sb="2" eb="4">
      <t>キイロ</t>
    </rPh>
    <rPh sb="5" eb="7">
      <t>ニュウリョク</t>
    </rPh>
    <rPh sb="7" eb="9">
      <t>カショ</t>
    </rPh>
    <rPh sb="13" eb="15">
      <t>ケンスウ</t>
    </rPh>
    <rPh sb="21" eb="23">
      <t>バアイ</t>
    </rPh>
    <rPh sb="30" eb="32">
      <t>フゴウ</t>
    </rPh>
    <rPh sb="33" eb="34">
      <t>アワ</t>
    </rPh>
    <rPh sb="36" eb="38">
      <t>ニュウリョク</t>
    </rPh>
    <rPh sb="38" eb="39">
      <t>ネガ</t>
    </rPh>
    <phoneticPr fontId="2"/>
  </si>
  <si>
    <t>手数料計算（公費実施機関用）</t>
    <rPh sb="0" eb="3">
      <t>テスウリョウ</t>
    </rPh>
    <rPh sb="3" eb="5">
      <t>ケイサン</t>
    </rPh>
    <rPh sb="6" eb="8">
      <t>コウヒ</t>
    </rPh>
    <rPh sb="8" eb="10">
      <t>ジッシ</t>
    </rPh>
    <rPh sb="10" eb="13">
      <t>キカンヨウ</t>
    </rPh>
    <phoneticPr fontId="2"/>
  </si>
  <si>
    <t>令和2年度　手数料算出表（公費実施機関）</t>
    <rPh sb="0" eb="2">
      <t>レイワ</t>
    </rPh>
    <rPh sb="6" eb="9">
      <t>テスウリョウ</t>
    </rPh>
    <rPh sb="9" eb="11">
      <t>サンシュツ</t>
    </rPh>
    <rPh sb="11" eb="12">
      <t>ヒョウ</t>
    </rPh>
    <rPh sb="13" eb="15">
      <t>コウヒ</t>
    </rPh>
    <rPh sb="15" eb="17">
      <t>ジッシ</t>
    </rPh>
    <rPh sb="17" eb="19">
      <t>キカン</t>
    </rPh>
    <phoneticPr fontId="2"/>
  </si>
  <si>
    <t>令和3年度　手数料算出表（公費実施機関）</t>
    <rPh sb="0" eb="2">
      <t>レイワ</t>
    </rPh>
    <rPh sb="6" eb="9">
      <t>テスウリョウ</t>
    </rPh>
    <rPh sb="9" eb="11">
      <t>サンシュツ</t>
    </rPh>
    <rPh sb="11" eb="12">
      <t>ヒョウ</t>
    </rPh>
    <rPh sb="13" eb="15">
      <t>コウヒ</t>
    </rPh>
    <rPh sb="15" eb="17">
      <t>ジッシ</t>
    </rPh>
    <rPh sb="17" eb="19">
      <t>キカン</t>
    </rPh>
    <phoneticPr fontId="2"/>
  </si>
  <si>
    <t>令和4年度　手数料算出表（公費実施機関）</t>
    <rPh sb="0" eb="2">
      <t>レイワ</t>
    </rPh>
    <rPh sb="6" eb="9">
      <t>テスウリョウ</t>
    </rPh>
    <rPh sb="9" eb="11">
      <t>サンシュツ</t>
    </rPh>
    <rPh sb="11" eb="12">
      <t>ヒョウ</t>
    </rPh>
    <rPh sb="13" eb="15">
      <t>コウヒ</t>
    </rPh>
    <rPh sb="15" eb="17">
      <t>ジッシ</t>
    </rPh>
    <rPh sb="17" eb="19">
      <t>キカン</t>
    </rPh>
    <phoneticPr fontId="2"/>
  </si>
  <si>
    <t>紙レセプト</t>
    <rPh sb="0" eb="1">
      <t>カミ</t>
    </rPh>
    <phoneticPr fontId="2"/>
  </si>
  <si>
    <t>電子レセプト</t>
    <rPh sb="0" eb="2">
      <t>デンシ</t>
    </rPh>
    <phoneticPr fontId="2"/>
  </si>
  <si>
    <t>併用レセプト</t>
    <rPh sb="0" eb="2">
      <t>ヘイヨウ</t>
    </rPh>
    <phoneticPr fontId="2"/>
  </si>
  <si>
    <t>合計</t>
    <rPh sb="0" eb="2">
      <t>ゴウケイ</t>
    </rPh>
    <phoneticPr fontId="2"/>
  </si>
  <si>
    <t>一般分レセプト
算定件数</t>
    <rPh sb="0" eb="2">
      <t>イッパン</t>
    </rPh>
    <rPh sb="2" eb="3">
      <t>ブン</t>
    </rPh>
    <rPh sb="8" eb="10">
      <t>サンテイ</t>
    </rPh>
    <rPh sb="10" eb="12">
      <t>ケンスウ</t>
    </rPh>
    <phoneticPr fontId="2"/>
  </si>
  <si>
    <t>判断が明らかなレセプト
算定件数</t>
    <rPh sb="0" eb="2">
      <t>ハンダン</t>
    </rPh>
    <rPh sb="3" eb="4">
      <t>アキ</t>
    </rPh>
    <rPh sb="12" eb="14">
      <t>サンテイ</t>
    </rPh>
    <rPh sb="14" eb="16">
      <t>ケンスウ</t>
    </rPh>
    <phoneticPr fontId="2"/>
  </si>
  <si>
    <t>(上段）突合再審査調整
（下段）再審査調整</t>
    <phoneticPr fontId="2"/>
  </si>
  <si>
    <t>一般分レセプト</t>
    <rPh sb="0" eb="2">
      <t>イッパン</t>
    </rPh>
    <rPh sb="2" eb="3">
      <t>ブン</t>
    </rPh>
    <phoneticPr fontId="2"/>
  </si>
  <si>
    <t>判断が明らかなレセプト</t>
    <rPh sb="0" eb="2">
      <t>ハンダン</t>
    </rPh>
    <rPh sb="3" eb="4">
      <t>アキ</t>
    </rPh>
    <phoneticPr fontId="2"/>
  </si>
  <si>
    <t>令和5年度　手数料算出表（公費実施機関）</t>
    <rPh sb="0" eb="2">
      <t>レイワ</t>
    </rPh>
    <rPh sb="6" eb="9">
      <t>テスウリョウ</t>
    </rPh>
    <rPh sb="9" eb="11">
      <t>サンシュツ</t>
    </rPh>
    <rPh sb="11" eb="12">
      <t>ヒョウ</t>
    </rPh>
    <rPh sb="13" eb="15">
      <t>コウヒ</t>
    </rPh>
    <rPh sb="15" eb="17">
      <t>ジッシ</t>
    </rPh>
    <rPh sb="17" eb="19">
      <t>キカン</t>
    </rPh>
    <phoneticPr fontId="2"/>
  </si>
  <si>
    <t>医科、歯科及び訪問（一般分レセプト）</t>
    <rPh sb="0" eb="2">
      <t>イカ</t>
    </rPh>
    <rPh sb="3" eb="5">
      <t>シカ</t>
    </rPh>
    <rPh sb="5" eb="6">
      <t>オヨ</t>
    </rPh>
    <rPh sb="7" eb="9">
      <t>ホウモン</t>
    </rPh>
    <rPh sb="10" eb="12">
      <t>イッパン</t>
    </rPh>
    <rPh sb="12" eb="13">
      <t>ブン</t>
    </rPh>
    <phoneticPr fontId="2"/>
  </si>
  <si>
    <t>医科、歯科及び訪問（判断が明らかなレセプト）</t>
    <rPh sb="0" eb="2">
      <t>イカ</t>
    </rPh>
    <rPh sb="3" eb="5">
      <t>シカ</t>
    </rPh>
    <rPh sb="5" eb="6">
      <t>オヨ</t>
    </rPh>
    <rPh sb="7" eb="9">
      <t>ホウモン</t>
    </rPh>
    <rPh sb="10" eb="12">
      <t>ハンダン</t>
    </rPh>
    <rPh sb="13" eb="14">
      <t>アキ</t>
    </rPh>
    <phoneticPr fontId="2"/>
  </si>
  <si>
    <t>④件数</t>
    <rPh sb="1" eb="3">
      <t>ケンスウ</t>
    </rPh>
    <phoneticPr fontId="2"/>
  </si>
  <si>
    <t>⑥基本手数料</t>
    <rPh sb="1" eb="3">
      <t>キホン</t>
    </rPh>
    <rPh sb="3" eb="6">
      <t>テスウリョウ</t>
    </rPh>
    <phoneticPr fontId="2"/>
  </si>
  <si>
    <t>⑦付加手数料</t>
    <rPh sb="1" eb="3">
      <t>フカ</t>
    </rPh>
    <rPh sb="3" eb="6">
      <t>テスウリョウ</t>
    </rPh>
    <phoneticPr fontId="2"/>
  </si>
  <si>
    <t>②手数料
（①×（③＋⑦））</t>
    <rPh sb="1" eb="4">
      <t>テスウリョウ</t>
    </rPh>
    <phoneticPr fontId="2"/>
  </si>
  <si>
    <t>⑤手数料
（④×（⑥＋⑦））</t>
    <rPh sb="1" eb="4">
      <t>テスウリョウ</t>
    </rPh>
    <phoneticPr fontId="2"/>
  </si>
  <si>
    <t>令和6年度　手数料算出表（公費実施機関）</t>
    <rPh sb="6" eb="9">
      <t>テスウリョウ</t>
    </rPh>
    <rPh sb="9" eb="11">
      <t>サンシュツ</t>
    </rPh>
    <rPh sb="11" eb="12">
      <t>ヒョウ</t>
    </rPh>
    <rPh sb="13" eb="15">
      <t>コウヒ</t>
    </rPh>
    <rPh sb="15" eb="17">
      <t>ジッシ</t>
    </rPh>
    <rPh sb="17" eb="19">
      <t>キカン</t>
    </rPh>
    <phoneticPr fontId="2"/>
  </si>
  <si>
    <t>令和4年度　手数料計算</t>
  </si>
  <si>
    <t>令和5年度　手数料計算</t>
  </si>
  <si>
    <t>令和6年度　手数料計算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</si>
</sst>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.00_ ;[Red]\-#,##0.00\ "/>
    <numFmt numFmtId="178" formatCode="#,##0.00_ "/>
    <numFmt numFmtId="179" formatCode="#,##0_ ;[Red]\-#,##0\ "/>
    <numFmt numFmtId="180" formatCode="0.00_ "/>
    <numFmt numFmtId="181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u/>
      <sz val="18"/>
      <color indexed="12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Meiryo UI"/>
      <family val="3"/>
      <charset val="128"/>
    </font>
    <font>
      <u/>
      <sz val="16"/>
      <color rgb="FF0000FF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/>
    <xf numFmtId="0" fontId="13" fillId="0" borderId="0" xfId="0" applyFont="1" applyAlignment="1" applyProtection="1"/>
    <xf numFmtId="0" fontId="7" fillId="0" borderId="0" xfId="0" applyFont="1" applyProtection="1">
      <alignment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177" fontId="12" fillId="0" borderId="1" xfId="2" applyNumberFormat="1" applyFont="1" applyBorder="1" applyProtection="1">
      <alignment vertical="center"/>
      <protection hidden="1"/>
    </xf>
    <xf numFmtId="176" fontId="14" fillId="0" borderId="0" xfId="2" applyNumberFormat="1" applyFont="1" applyBorder="1" applyProtection="1">
      <alignment vertical="center"/>
      <protection hidden="1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2" fillId="0" borderId="1" xfId="0" applyFont="1" applyBorder="1" applyAlignment="1" applyProtection="1">
      <alignment horizontal="right" vertical="center"/>
    </xf>
    <xf numFmtId="176" fontId="14" fillId="0" borderId="0" xfId="0" applyNumberFormat="1" applyFont="1" applyBorder="1" applyProtection="1">
      <alignment vertical="center"/>
      <protection hidden="1"/>
    </xf>
    <xf numFmtId="176" fontId="14" fillId="0" borderId="0" xfId="0" applyNumberFormat="1" applyFont="1" applyBorder="1" applyProtection="1">
      <alignment vertical="center"/>
    </xf>
    <xf numFmtId="176" fontId="8" fillId="0" borderId="8" xfId="0" applyNumberFormat="1" applyFont="1" applyBorder="1" applyAlignment="1" applyProtection="1">
      <alignment vertical="center" shrinkToFit="1"/>
      <protection hidden="1"/>
    </xf>
    <xf numFmtId="176" fontId="8" fillId="0" borderId="9" xfId="2" applyNumberFormat="1" applyFont="1" applyBorder="1" applyAlignment="1" applyProtection="1">
      <alignment vertical="center" shrinkToFit="1"/>
      <protection hidden="1"/>
    </xf>
    <xf numFmtId="0" fontId="14" fillId="3" borderId="1" xfId="0" applyFont="1" applyFill="1" applyBorder="1" applyAlignment="1" applyProtection="1">
      <alignment horizontal="right" vertical="center" shrinkToFit="1"/>
      <protection locked="0"/>
    </xf>
    <xf numFmtId="179" fontId="13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38" fontId="14" fillId="3" borderId="1" xfId="2" applyFont="1" applyFill="1" applyBorder="1" applyAlignment="1" applyProtection="1">
      <alignment horizontal="right" vertical="center" shrinkToFit="1"/>
      <protection locked="0"/>
    </xf>
    <xf numFmtId="179" fontId="14" fillId="0" borderId="1" xfId="2" applyNumberFormat="1" applyFont="1" applyBorder="1" applyAlignment="1" applyProtection="1">
      <alignment vertical="center" shrinkToFit="1"/>
    </xf>
    <xf numFmtId="176" fontId="14" fillId="0" borderId="1" xfId="2" applyNumberFormat="1" applyFont="1" applyBorder="1" applyAlignment="1" applyProtection="1">
      <alignment vertical="center" shrinkToFit="1"/>
      <protection hidden="1"/>
    </xf>
    <xf numFmtId="38" fontId="14" fillId="0" borderId="1" xfId="2" applyFont="1" applyFill="1" applyBorder="1" applyAlignment="1" applyProtection="1">
      <alignment horizontal="right" vertical="center" shrinkToFit="1"/>
      <protection hidden="1"/>
    </xf>
    <xf numFmtId="179" fontId="14" fillId="3" borderId="1" xfId="2" applyNumberFormat="1" applyFont="1" applyFill="1" applyBorder="1" applyAlignment="1" applyProtection="1">
      <alignment vertical="center" shrinkToFit="1"/>
      <protection locked="0"/>
    </xf>
    <xf numFmtId="176" fontId="14" fillId="0" borderId="3" xfId="2" applyNumberFormat="1" applyFont="1" applyBorder="1" applyAlignment="1" applyProtection="1">
      <alignment vertical="center" shrinkToFit="1"/>
      <protection hidden="1"/>
    </xf>
    <xf numFmtId="179" fontId="14" fillId="3" borderId="2" xfId="2" applyNumberFormat="1" applyFont="1" applyFill="1" applyBorder="1" applyAlignment="1" applyProtection="1">
      <alignment vertical="center" shrinkToFit="1"/>
      <protection locked="0"/>
    </xf>
    <xf numFmtId="176" fontId="14" fillId="0" borderId="5" xfId="2" applyNumberFormat="1" applyFont="1" applyBorder="1" applyAlignment="1" applyProtection="1">
      <alignment vertical="center" shrinkToFit="1"/>
      <protection hidden="1"/>
    </xf>
    <xf numFmtId="179" fontId="14" fillId="0" borderId="1" xfId="2" applyNumberFormat="1" applyFont="1" applyFill="1" applyBorder="1" applyAlignment="1" applyProtection="1">
      <alignment vertical="center" shrinkToFit="1"/>
    </xf>
    <xf numFmtId="176" fontId="14" fillId="0" borderId="4" xfId="2" applyNumberFormat="1" applyFont="1" applyBorder="1" applyAlignment="1" applyProtection="1">
      <alignment vertical="center" shrinkToFit="1"/>
      <protection hidden="1"/>
    </xf>
    <xf numFmtId="179" fontId="14" fillId="0" borderId="1" xfId="0" applyNumberFormat="1" applyFont="1" applyBorder="1" applyAlignment="1" applyProtection="1">
      <alignment vertical="center" shrinkToFit="1"/>
    </xf>
    <xf numFmtId="176" fontId="14" fillId="0" borderId="1" xfId="0" applyNumberFormat="1" applyFont="1" applyBorder="1" applyAlignment="1" applyProtection="1">
      <alignment vertical="center" shrinkToFit="1"/>
      <protection hidden="1"/>
    </xf>
    <xf numFmtId="179" fontId="14" fillId="3" borderId="2" xfId="0" applyNumberFormat="1" applyFont="1" applyFill="1" applyBorder="1" applyAlignment="1" applyProtection="1">
      <alignment vertical="center" shrinkToFit="1"/>
      <protection locked="0"/>
    </xf>
    <xf numFmtId="180" fontId="14" fillId="3" borderId="4" xfId="0" applyNumberFormat="1" applyFont="1" applyFill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hidden="1"/>
    </xf>
    <xf numFmtId="178" fontId="12" fillId="0" borderId="1" xfId="0" applyNumberFormat="1" applyFont="1" applyBorder="1" applyAlignment="1" applyProtection="1">
      <alignment vertical="center" shrinkToFit="1"/>
      <protection hidden="1"/>
    </xf>
    <xf numFmtId="38" fontId="12" fillId="0" borderId="1" xfId="0" applyNumberFormat="1" applyFont="1" applyBorder="1" applyAlignment="1" applyProtection="1">
      <alignment vertical="center" shrinkToFit="1"/>
      <protection hidden="1"/>
    </xf>
    <xf numFmtId="176" fontId="12" fillId="0" borderId="1" xfId="2" applyNumberFormat="1" applyFont="1" applyBorder="1" applyAlignment="1" applyProtection="1">
      <alignment vertical="center" shrinkToFit="1"/>
      <protection hidden="1"/>
    </xf>
    <xf numFmtId="0" fontId="0" fillId="0" borderId="0" xfId="0" applyFont="1">
      <alignment vertical="center"/>
    </xf>
    <xf numFmtId="0" fontId="16" fillId="2" borderId="4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wrapText="1"/>
    </xf>
    <xf numFmtId="0" fontId="12" fillId="0" borderId="2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176" fontId="8" fillId="0" borderId="27" xfId="0" applyNumberFormat="1" applyFont="1" applyFill="1" applyBorder="1" applyAlignment="1" applyProtection="1">
      <alignment vertical="center" shrinkToFit="1"/>
      <protection hidden="1"/>
    </xf>
    <xf numFmtId="176" fontId="8" fillId="0" borderId="0" xfId="2" applyNumberFormat="1" applyFont="1" applyFill="1" applyBorder="1" applyAlignment="1" applyProtection="1">
      <alignment vertical="center" shrinkToFit="1"/>
      <protection hidden="1"/>
    </xf>
    <xf numFmtId="176" fontId="14" fillId="0" borderId="8" xfId="2" applyNumberFormat="1" applyFont="1" applyBorder="1" applyAlignment="1" applyProtection="1">
      <alignment vertical="center" shrinkToFit="1"/>
      <protection hidden="1"/>
    </xf>
    <xf numFmtId="179" fontId="14" fillId="5" borderId="2" xfId="2" applyNumberFormat="1" applyFont="1" applyFill="1" applyBorder="1" applyAlignment="1" applyProtection="1">
      <alignment vertical="center" shrinkToFit="1"/>
      <protection locked="0"/>
    </xf>
    <xf numFmtId="180" fontId="12" fillId="0" borderId="1" xfId="0" applyNumberFormat="1" applyFont="1" applyBorder="1" applyAlignment="1" applyProtection="1">
      <alignment vertical="center" shrinkToFit="1"/>
      <protection hidden="1"/>
    </xf>
    <xf numFmtId="177" fontId="12" fillId="0" borderId="1" xfId="0" applyNumberFormat="1" applyFont="1" applyBorder="1" applyAlignment="1" applyProtection="1">
      <alignment vertical="center" shrinkToFit="1"/>
      <protection hidden="1"/>
    </xf>
    <xf numFmtId="0" fontId="14" fillId="0" borderId="1" xfId="0" applyFont="1" applyFill="1" applyBorder="1" applyAlignment="1" applyProtection="1">
      <alignment horizontal="right" vertical="center" shrinkToFit="1"/>
      <protection hidden="1"/>
    </xf>
    <xf numFmtId="179" fontId="13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179" fontId="14" fillId="0" borderId="1" xfId="2" applyNumberFormat="1" applyFont="1" applyBorder="1" applyAlignment="1" applyProtection="1">
      <alignment vertical="center" shrinkToFit="1"/>
      <protection hidden="1"/>
    </xf>
    <xf numFmtId="179" fontId="14" fillId="0" borderId="1" xfId="2" applyNumberFormat="1" applyFont="1" applyFill="1" applyBorder="1" applyAlignment="1" applyProtection="1">
      <alignment vertical="center" shrinkToFit="1"/>
      <protection hidden="1"/>
    </xf>
    <xf numFmtId="179" fontId="14" fillId="0" borderId="1" xfId="0" applyNumberFormat="1" applyFont="1" applyBorder="1" applyAlignment="1" applyProtection="1">
      <alignment vertical="center" shrinkToFit="1"/>
      <protection hidden="1"/>
    </xf>
    <xf numFmtId="38" fontId="14" fillId="0" borderId="2" xfId="2" applyFont="1" applyFill="1" applyBorder="1" applyAlignment="1" applyProtection="1">
      <alignment horizontal="right" vertical="center" shrinkToFit="1"/>
      <protection hidden="1"/>
    </xf>
    <xf numFmtId="38" fontId="14" fillId="0" borderId="1" xfId="0" applyNumberFormat="1" applyFont="1" applyFill="1" applyBorder="1" applyAlignment="1" applyProtection="1">
      <alignment horizontal="right" vertical="center" shrinkToFit="1"/>
      <protection hidden="1"/>
    </xf>
    <xf numFmtId="0" fontId="14" fillId="0" borderId="2" xfId="0" applyFont="1" applyFill="1" applyBorder="1" applyAlignment="1" applyProtection="1">
      <alignment horizontal="right" vertical="center" shrinkToFit="1"/>
      <protection hidden="1"/>
    </xf>
    <xf numFmtId="181" fontId="12" fillId="0" borderId="1" xfId="0" applyNumberFormat="1" applyFont="1" applyBorder="1" applyAlignment="1" applyProtection="1">
      <alignment vertical="center" shrinkToFit="1"/>
      <protection hidden="1"/>
    </xf>
    <xf numFmtId="179" fontId="12" fillId="0" borderId="1" xfId="0" applyNumberFormat="1" applyFont="1" applyBorder="1" applyAlignment="1" applyProtection="1">
      <alignment vertical="center" shrinkToFit="1"/>
      <protection hidden="1"/>
    </xf>
    <xf numFmtId="0" fontId="13" fillId="0" borderId="1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7" fillId="0" borderId="0" xfId="1" applyFont="1" applyAlignment="1" applyProtection="1">
      <alignment horizontal="left" vertical="center"/>
    </xf>
    <xf numFmtId="0" fontId="18" fillId="0" borderId="0" xfId="0" applyFont="1">
      <alignment vertical="center"/>
    </xf>
    <xf numFmtId="0" fontId="19" fillId="0" borderId="0" xfId="1" applyFont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176" fontId="14" fillId="0" borderId="16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textRotation="255"/>
    </xf>
    <xf numFmtId="0" fontId="13" fillId="2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176" fontId="13" fillId="0" borderId="1" xfId="2" applyNumberFormat="1" applyFont="1" applyBorder="1" applyAlignment="1" applyProtection="1">
      <alignment horizontal="center" vertical="center"/>
    </xf>
    <xf numFmtId="176" fontId="13" fillId="0" borderId="3" xfId="2" applyNumberFormat="1" applyFont="1" applyBorder="1" applyAlignment="1" applyProtection="1">
      <alignment horizontal="center" vertical="center"/>
    </xf>
    <xf numFmtId="176" fontId="13" fillId="0" borderId="16" xfId="2" applyNumberFormat="1" applyFont="1" applyBorder="1" applyAlignment="1" applyProtection="1">
      <alignment horizontal="center" vertical="center"/>
    </xf>
    <xf numFmtId="176" fontId="13" fillId="0" borderId="4" xfId="2" applyNumberFormat="1" applyFont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textRotation="255"/>
    </xf>
    <xf numFmtId="0" fontId="13" fillId="0" borderId="16" xfId="0" applyFont="1" applyBorder="1" applyAlignment="1" applyProtection="1">
      <alignment horizontal="center" vertical="center" textRotation="255"/>
    </xf>
    <xf numFmtId="0" fontId="13" fillId="0" borderId="4" xfId="0" applyFont="1" applyBorder="1" applyAlignment="1" applyProtection="1">
      <alignment horizontal="center" vertical="center" textRotation="255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0</xdr:row>
      <xdr:rowOff>0</xdr:rowOff>
    </xdr:from>
    <xdr:to>
      <xdr:col>17</xdr:col>
      <xdr:colOff>0</xdr:colOff>
      <xdr:row>4</xdr:row>
      <xdr:rowOff>409575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BDFC99-3A3C-4AAC-A67B-D047394BF068}"/>
            </a:ext>
          </a:extLst>
        </xdr:cNvPr>
        <xdr:cNvSpPr txBox="1">
          <a:spLocks noChangeArrowheads="1"/>
        </xdr:cNvSpPr>
      </xdr:nvSpPr>
      <xdr:spPr bwMode="auto">
        <a:xfrm>
          <a:off x="10677524" y="0"/>
          <a:ext cx="8591551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各法分診療報酬等請求内訳書の別表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の算定件数、再審査件数及び端数調整額を入力します。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再審査分の手数料は、一律、一般分レセプトの基本手数料となります。</a:t>
          </a:r>
        </a:p>
      </xdr:txBody>
    </xdr:sp>
    <xdr:clientData/>
  </xdr:twoCellAnchor>
  <xdr:twoCellAnchor editAs="absolute">
    <xdr:from>
      <xdr:col>1</xdr:col>
      <xdr:colOff>840</xdr:colOff>
      <xdr:row>3</xdr:row>
      <xdr:rowOff>145676</xdr:rowOff>
    </xdr:from>
    <xdr:to>
      <xdr:col>3</xdr:col>
      <xdr:colOff>302559</xdr:colOff>
      <xdr:row>4</xdr:row>
      <xdr:rowOff>375957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5177C25-9F52-4E6A-B397-0CA07B859547}"/>
            </a:ext>
          </a:extLst>
        </xdr:cNvPr>
        <xdr:cNvSpPr txBox="1">
          <a:spLocks noChangeArrowheads="1"/>
        </xdr:cNvSpPr>
      </xdr:nvSpPr>
      <xdr:spPr bwMode="auto">
        <a:xfrm>
          <a:off x="305640" y="1012451"/>
          <a:ext cx="1368519" cy="4112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0</xdr:row>
      <xdr:rowOff>0</xdr:rowOff>
    </xdr:from>
    <xdr:to>
      <xdr:col>17</xdr:col>
      <xdr:colOff>0</xdr:colOff>
      <xdr:row>4</xdr:row>
      <xdr:rowOff>409575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603858-A4FF-467D-8C6E-DD726AA1631B}"/>
            </a:ext>
          </a:extLst>
        </xdr:cNvPr>
        <xdr:cNvSpPr txBox="1">
          <a:spLocks noChangeArrowheads="1"/>
        </xdr:cNvSpPr>
      </xdr:nvSpPr>
      <xdr:spPr bwMode="auto">
        <a:xfrm>
          <a:off x="10617993" y="0"/>
          <a:ext cx="8574882" cy="14454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各法分診療報酬等請求内訳書の別表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の算定件数、再審査件数及び端数調整額を入力します。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再審査分の手数料は、一律、一般分レセプトの基本手数料となります。</a:t>
          </a:r>
        </a:p>
      </xdr:txBody>
    </xdr:sp>
    <xdr:clientData/>
  </xdr:twoCellAnchor>
  <xdr:twoCellAnchor editAs="absolute">
    <xdr:from>
      <xdr:col>1</xdr:col>
      <xdr:colOff>840</xdr:colOff>
      <xdr:row>3</xdr:row>
      <xdr:rowOff>145676</xdr:rowOff>
    </xdr:from>
    <xdr:to>
      <xdr:col>3</xdr:col>
      <xdr:colOff>302559</xdr:colOff>
      <xdr:row>4</xdr:row>
      <xdr:rowOff>375957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324347E-B551-4828-A2C7-88A1DFADD5BA}"/>
            </a:ext>
          </a:extLst>
        </xdr:cNvPr>
        <xdr:cNvSpPr txBox="1">
          <a:spLocks noChangeArrowheads="1"/>
        </xdr:cNvSpPr>
      </xdr:nvSpPr>
      <xdr:spPr bwMode="auto">
        <a:xfrm>
          <a:off x="291353" y="1012451"/>
          <a:ext cx="1382806" cy="4112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令和５年度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14</xdr:col>
      <xdr:colOff>230841</xdr:colOff>
      <xdr:row>4</xdr:row>
      <xdr:rowOff>409575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120BF59-3080-43BD-A321-E5252D328728}"/>
            </a:ext>
          </a:extLst>
        </xdr:cNvPr>
        <xdr:cNvSpPr txBox="1">
          <a:spLocks noChangeArrowheads="1"/>
        </xdr:cNvSpPr>
      </xdr:nvSpPr>
      <xdr:spPr bwMode="auto">
        <a:xfrm>
          <a:off x="6867525" y="0"/>
          <a:ext cx="7755591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各法分診療報酬等請求内訳書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の算定件数、再審査件数及び端数調整額を入力します。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再審査分の手数料は、一律、基本手数料となります。</a:t>
          </a:r>
        </a:p>
      </xdr:txBody>
    </xdr:sp>
    <xdr:clientData/>
  </xdr:twoCellAnchor>
  <xdr:twoCellAnchor editAs="absolute">
    <xdr:from>
      <xdr:col>1</xdr:col>
      <xdr:colOff>2241</xdr:colOff>
      <xdr:row>3</xdr:row>
      <xdr:rowOff>145676</xdr:rowOff>
    </xdr:from>
    <xdr:to>
      <xdr:col>3</xdr:col>
      <xdr:colOff>302559</xdr:colOff>
      <xdr:row>4</xdr:row>
      <xdr:rowOff>375957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40AC652-D086-44F2-9197-7F05AE4E0F19}"/>
            </a:ext>
          </a:extLst>
        </xdr:cNvPr>
        <xdr:cNvSpPr txBox="1">
          <a:spLocks noChangeArrowheads="1"/>
        </xdr:cNvSpPr>
      </xdr:nvSpPr>
      <xdr:spPr bwMode="auto">
        <a:xfrm>
          <a:off x="291353" y="1012451"/>
          <a:ext cx="1382806" cy="4112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令和４年度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14</xdr:col>
      <xdr:colOff>230841</xdr:colOff>
      <xdr:row>4</xdr:row>
      <xdr:rowOff>409575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B843B44-A978-44E6-A469-C10A72676E68}"/>
            </a:ext>
          </a:extLst>
        </xdr:cNvPr>
        <xdr:cNvSpPr txBox="1">
          <a:spLocks noChangeArrowheads="1"/>
        </xdr:cNvSpPr>
      </xdr:nvSpPr>
      <xdr:spPr bwMode="auto">
        <a:xfrm>
          <a:off x="6867525" y="0"/>
          <a:ext cx="7753350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各法分診療報酬等請求内訳書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の算定件数、再審査件数及び端数調整額を入力します。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再審査分の手数料は、一律、基本手数料となります。</a:t>
          </a:r>
        </a:p>
      </xdr:txBody>
    </xdr:sp>
    <xdr:clientData/>
  </xdr:twoCellAnchor>
  <xdr:twoCellAnchor editAs="absolute">
    <xdr:from>
      <xdr:col>1</xdr:col>
      <xdr:colOff>2241</xdr:colOff>
      <xdr:row>3</xdr:row>
      <xdr:rowOff>145676</xdr:rowOff>
    </xdr:from>
    <xdr:to>
      <xdr:col>3</xdr:col>
      <xdr:colOff>302559</xdr:colOff>
      <xdr:row>4</xdr:row>
      <xdr:rowOff>375957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B8B4364-47F8-4020-A487-BEB4885F675E}"/>
            </a:ext>
          </a:extLst>
        </xdr:cNvPr>
        <xdr:cNvSpPr txBox="1">
          <a:spLocks noChangeArrowheads="1"/>
        </xdr:cNvSpPr>
      </xdr:nvSpPr>
      <xdr:spPr bwMode="auto">
        <a:xfrm>
          <a:off x="291353" y="1012451"/>
          <a:ext cx="1382806" cy="4112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令和３年度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0</xdr:rowOff>
    </xdr:from>
    <xdr:to>
      <xdr:col>14</xdr:col>
      <xdr:colOff>230841</xdr:colOff>
      <xdr:row>4</xdr:row>
      <xdr:rowOff>409575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867525" y="0"/>
          <a:ext cx="7753350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操作手順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レセプトの受取形態を選択します。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各法分診療報酬等請求内訳書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の算定件数、再審査件数及び端数調整額を入力します。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受取方法及び件数に応じた手数料が表示されます。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　再審査分の手数料は、一律、基本手数料となります。</a:t>
          </a:r>
        </a:p>
      </xdr:txBody>
    </xdr:sp>
    <xdr:clientData/>
  </xdr:twoCellAnchor>
  <xdr:twoCellAnchor editAs="absolute">
    <xdr:from>
      <xdr:col>0</xdr:col>
      <xdr:colOff>291353</xdr:colOff>
      <xdr:row>3</xdr:row>
      <xdr:rowOff>145676</xdr:rowOff>
    </xdr:from>
    <xdr:to>
      <xdr:col>3</xdr:col>
      <xdr:colOff>302559</xdr:colOff>
      <xdr:row>4</xdr:row>
      <xdr:rowOff>375957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91353" y="1008529"/>
          <a:ext cx="1378324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令和２年度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J50"/>
  <sheetViews>
    <sheetView showGridLines="0" zoomScale="115" zoomScaleNormal="115" workbookViewId="0">
      <selection activeCell="D9" sqref="D9"/>
    </sheetView>
  </sheetViews>
  <sheetFormatPr defaultColWidth="9" defaultRowHeight="15.75" x14ac:dyDescent="0.15"/>
  <cols>
    <col min="1" max="1" width="9.25" style="4" customWidth="1"/>
    <col min="2" max="2" width="6.25" style="4" customWidth="1"/>
    <col min="3" max="3" width="2.5" style="4" customWidth="1"/>
    <col min="4" max="4" width="45.375" style="4" customWidth="1"/>
    <col min="5" max="5" width="10.75" style="4" customWidth="1"/>
    <col min="6" max="16384" width="9" style="4"/>
  </cols>
  <sheetData>
    <row r="6" spans="1:10" ht="83.25" customHeight="1" x14ac:dyDescent="0.15">
      <c r="A6" s="80" t="s">
        <v>43</v>
      </c>
      <c r="B6" s="80"/>
      <c r="C6" s="80"/>
      <c r="D6" s="80"/>
      <c r="E6" s="80"/>
      <c r="F6" s="80"/>
      <c r="G6" s="3"/>
      <c r="H6" s="3"/>
      <c r="I6" s="3"/>
      <c r="J6" s="3"/>
    </row>
    <row r="7" spans="1:10" ht="24.95" customHeight="1" x14ac:dyDescent="0.15">
      <c r="A7" s="5"/>
      <c r="B7" s="5"/>
      <c r="C7" s="5"/>
      <c r="D7" s="5"/>
      <c r="E7" s="5"/>
      <c r="F7" s="5"/>
    </row>
    <row r="8" spans="1:10" ht="24.95" customHeight="1" x14ac:dyDescent="0.15">
      <c r="A8" s="5"/>
      <c r="B8" s="5"/>
      <c r="C8" s="5"/>
      <c r="D8" s="5"/>
      <c r="E8" s="5"/>
      <c r="F8" s="5"/>
    </row>
    <row r="9" spans="1:10" ht="24.95" customHeight="1" x14ac:dyDescent="0.15">
      <c r="A9" s="5"/>
      <c r="B9" s="6">
        <v>1</v>
      </c>
      <c r="C9" s="7"/>
      <c r="D9" s="75" t="s">
        <v>67</v>
      </c>
      <c r="E9" s="5"/>
      <c r="F9" s="5"/>
    </row>
    <row r="10" spans="1:10" ht="24.95" customHeight="1" x14ac:dyDescent="0.15">
      <c r="A10" s="5"/>
      <c r="B10" s="5"/>
      <c r="C10" s="5"/>
      <c r="D10" s="76"/>
      <c r="E10" s="5"/>
      <c r="F10" s="5"/>
    </row>
    <row r="11" spans="1:10" ht="24.95" customHeight="1" x14ac:dyDescent="0.15">
      <c r="A11" s="5"/>
      <c r="B11" s="6">
        <v>2</v>
      </c>
      <c r="C11" s="7"/>
      <c r="D11" s="75" t="s">
        <v>66</v>
      </c>
      <c r="E11" s="5"/>
      <c r="F11" s="5"/>
    </row>
    <row r="12" spans="1:10" ht="24.95" customHeight="1" x14ac:dyDescent="0.15">
      <c r="A12" s="5"/>
      <c r="B12" s="6"/>
      <c r="C12" s="7"/>
      <c r="D12" s="77"/>
      <c r="E12" s="5"/>
      <c r="F12" s="5"/>
    </row>
    <row r="13" spans="1:10" ht="24.95" customHeight="1" x14ac:dyDescent="0.15">
      <c r="A13" s="5"/>
      <c r="B13" s="6">
        <v>3</v>
      </c>
      <c r="C13" s="7"/>
      <c r="D13" s="75" t="s">
        <v>65</v>
      </c>
      <c r="E13" s="5"/>
      <c r="F13" s="5"/>
    </row>
    <row r="14" spans="1:10" ht="24.95" customHeight="1" x14ac:dyDescent="0.15">
      <c r="A14" s="5"/>
      <c r="B14" s="5"/>
      <c r="C14" s="5"/>
      <c r="D14" s="5"/>
      <c r="E14" s="5"/>
      <c r="F14" s="5"/>
    </row>
    <row r="15" spans="1:10" ht="24.95" customHeight="1" x14ac:dyDescent="0.15">
      <c r="A15" s="5"/>
      <c r="B15" s="5"/>
      <c r="C15" s="5"/>
      <c r="D15" s="5"/>
      <c r="E15" s="5"/>
      <c r="F15" s="5"/>
    </row>
    <row r="16" spans="1:10" ht="24.95" customHeight="1" x14ac:dyDescent="0.15">
      <c r="A16" s="5"/>
      <c r="B16" s="5"/>
      <c r="C16" s="5"/>
      <c r="D16" s="5"/>
      <c r="E16" s="5"/>
      <c r="F16" s="5"/>
    </row>
    <row r="17" spans="1:6" ht="24.95" customHeight="1" x14ac:dyDescent="0.15">
      <c r="A17" s="5"/>
      <c r="B17" s="5"/>
      <c r="C17" s="5"/>
      <c r="D17" s="5"/>
      <c r="E17" s="5"/>
      <c r="F17" s="5"/>
    </row>
    <row r="18" spans="1:6" ht="24.95" customHeight="1" x14ac:dyDescent="0.15">
      <c r="A18" s="5"/>
      <c r="B18" s="6"/>
      <c r="C18" s="7"/>
      <c r="D18" s="8"/>
      <c r="E18" s="5"/>
      <c r="F18" s="5"/>
    </row>
    <row r="19" spans="1:6" ht="24.95" customHeight="1" x14ac:dyDescent="0.15">
      <c r="A19" s="5"/>
      <c r="B19" s="5"/>
      <c r="C19" s="5"/>
      <c r="D19" s="5"/>
      <c r="E19" s="5"/>
      <c r="F19" s="5"/>
    </row>
    <row r="20" spans="1:6" ht="24" x14ac:dyDescent="0.15">
      <c r="A20" s="5"/>
      <c r="B20" s="5"/>
      <c r="C20" s="5"/>
      <c r="D20" s="5"/>
      <c r="E20" s="5"/>
      <c r="F20" s="5"/>
    </row>
    <row r="21" spans="1:6" ht="24" x14ac:dyDescent="0.15">
      <c r="A21" s="5"/>
      <c r="B21" s="5"/>
      <c r="C21" s="5"/>
      <c r="D21" s="5"/>
      <c r="E21" s="5"/>
      <c r="F21" s="5"/>
    </row>
    <row r="22" spans="1:6" ht="24" x14ac:dyDescent="0.15">
      <c r="A22" s="5"/>
      <c r="B22" s="5"/>
      <c r="C22" s="5"/>
      <c r="D22" s="5"/>
      <c r="E22" s="5"/>
      <c r="F22" s="5"/>
    </row>
    <row r="23" spans="1:6" ht="24" x14ac:dyDescent="0.15">
      <c r="A23" s="5"/>
      <c r="B23" s="5"/>
      <c r="C23" s="5"/>
      <c r="D23" s="5"/>
      <c r="E23" s="5"/>
      <c r="F23" s="5"/>
    </row>
    <row r="24" spans="1:6" ht="24" x14ac:dyDescent="0.15">
      <c r="A24" s="5"/>
      <c r="B24" s="5"/>
      <c r="C24" s="5"/>
      <c r="D24" s="5"/>
      <c r="E24" s="5"/>
      <c r="F24" s="5"/>
    </row>
    <row r="25" spans="1:6" ht="24" x14ac:dyDescent="0.15">
      <c r="A25" s="5"/>
      <c r="B25" s="5"/>
      <c r="C25" s="5"/>
      <c r="D25" s="5"/>
      <c r="E25" s="5"/>
      <c r="F25" s="5"/>
    </row>
    <row r="26" spans="1:6" ht="24" x14ac:dyDescent="0.15">
      <c r="A26" s="5"/>
      <c r="B26" s="5"/>
      <c r="C26" s="5"/>
      <c r="D26" s="5"/>
      <c r="E26" s="5"/>
      <c r="F26" s="5"/>
    </row>
    <row r="27" spans="1:6" ht="24" x14ac:dyDescent="0.15">
      <c r="A27" s="5"/>
      <c r="B27" s="5"/>
      <c r="C27" s="5"/>
      <c r="D27" s="5"/>
      <c r="E27" s="5"/>
      <c r="F27" s="5"/>
    </row>
    <row r="28" spans="1:6" ht="24" x14ac:dyDescent="0.15">
      <c r="A28" s="5"/>
      <c r="B28" s="5"/>
      <c r="C28" s="5"/>
      <c r="D28" s="5"/>
      <c r="E28" s="5"/>
      <c r="F28" s="5"/>
    </row>
    <row r="29" spans="1:6" ht="24" x14ac:dyDescent="0.15">
      <c r="A29" s="5"/>
      <c r="B29" s="5"/>
      <c r="C29" s="5"/>
      <c r="D29" s="5"/>
      <c r="E29" s="5"/>
      <c r="F29" s="5"/>
    </row>
    <row r="30" spans="1:6" ht="24" x14ac:dyDescent="0.15">
      <c r="A30" s="5"/>
      <c r="B30" s="5"/>
      <c r="C30" s="5"/>
      <c r="D30" s="5"/>
      <c r="E30" s="5"/>
      <c r="F30" s="5"/>
    </row>
    <row r="31" spans="1:6" ht="24" x14ac:dyDescent="0.15">
      <c r="A31" s="5"/>
      <c r="B31" s="5"/>
      <c r="C31" s="5"/>
      <c r="D31" s="5"/>
      <c r="E31" s="5"/>
      <c r="F31" s="5"/>
    </row>
    <row r="32" spans="1:6" ht="24" x14ac:dyDescent="0.15">
      <c r="A32" s="5"/>
      <c r="B32" s="5"/>
      <c r="C32" s="5"/>
      <c r="D32" s="5"/>
      <c r="E32" s="5"/>
      <c r="F32" s="5"/>
    </row>
    <row r="33" spans="1:6" ht="24" x14ac:dyDescent="0.15">
      <c r="A33" s="5"/>
      <c r="B33" s="5"/>
      <c r="C33" s="5"/>
      <c r="D33" s="5"/>
      <c r="E33" s="5"/>
      <c r="F33" s="5"/>
    </row>
    <row r="34" spans="1:6" ht="24" x14ac:dyDescent="0.15">
      <c r="A34" s="5"/>
      <c r="B34" s="5"/>
      <c r="C34" s="5"/>
      <c r="D34" s="5"/>
      <c r="E34" s="5"/>
      <c r="F34" s="5"/>
    </row>
    <row r="35" spans="1:6" ht="24" x14ac:dyDescent="0.15">
      <c r="A35" s="5"/>
      <c r="B35" s="5"/>
      <c r="C35" s="5"/>
      <c r="D35" s="5"/>
      <c r="E35" s="5"/>
      <c r="F35" s="5"/>
    </row>
    <row r="36" spans="1:6" ht="24" x14ac:dyDescent="0.15">
      <c r="A36" s="5"/>
      <c r="B36" s="5"/>
      <c r="C36" s="5"/>
      <c r="D36" s="5"/>
      <c r="E36" s="5"/>
      <c r="F36" s="5"/>
    </row>
    <row r="37" spans="1:6" ht="24" x14ac:dyDescent="0.15">
      <c r="A37" s="5"/>
      <c r="B37" s="5"/>
      <c r="C37" s="5"/>
      <c r="D37" s="5"/>
      <c r="E37" s="5"/>
      <c r="F37" s="5"/>
    </row>
    <row r="38" spans="1:6" ht="24" x14ac:dyDescent="0.15">
      <c r="A38" s="5"/>
      <c r="B38" s="5"/>
      <c r="C38" s="5"/>
      <c r="D38" s="5"/>
      <c r="E38" s="5"/>
      <c r="F38" s="5"/>
    </row>
    <row r="39" spans="1:6" ht="24" x14ac:dyDescent="0.15">
      <c r="A39" s="5"/>
      <c r="B39" s="5"/>
      <c r="C39" s="5"/>
      <c r="D39" s="5"/>
      <c r="E39" s="5"/>
      <c r="F39" s="5"/>
    </row>
    <row r="40" spans="1:6" ht="24" x14ac:dyDescent="0.15">
      <c r="A40" s="5"/>
      <c r="B40" s="5"/>
      <c r="C40" s="5"/>
      <c r="D40" s="5"/>
      <c r="E40" s="5"/>
      <c r="F40" s="5"/>
    </row>
    <row r="41" spans="1:6" ht="24" x14ac:dyDescent="0.15">
      <c r="A41" s="5"/>
      <c r="B41" s="5"/>
      <c r="C41" s="5"/>
      <c r="D41" s="5"/>
      <c r="E41" s="5"/>
      <c r="F41" s="5"/>
    </row>
    <row r="42" spans="1:6" ht="24" x14ac:dyDescent="0.15">
      <c r="A42" s="5"/>
      <c r="B42" s="5"/>
      <c r="C42" s="5"/>
      <c r="D42" s="5"/>
      <c r="E42" s="5"/>
      <c r="F42" s="5"/>
    </row>
    <row r="43" spans="1:6" ht="24" x14ac:dyDescent="0.15">
      <c r="A43" s="5"/>
      <c r="B43" s="5"/>
      <c r="C43" s="5"/>
      <c r="D43" s="5"/>
      <c r="E43" s="5"/>
      <c r="F43" s="5"/>
    </row>
    <row r="44" spans="1:6" ht="24" x14ac:dyDescent="0.15">
      <c r="A44" s="5"/>
      <c r="B44" s="5"/>
      <c r="C44" s="5"/>
      <c r="D44" s="5"/>
      <c r="E44" s="5"/>
      <c r="F44" s="5"/>
    </row>
    <row r="45" spans="1:6" ht="24" x14ac:dyDescent="0.15">
      <c r="A45" s="5"/>
      <c r="B45" s="5"/>
      <c r="C45" s="5"/>
      <c r="D45" s="5"/>
      <c r="E45" s="5"/>
      <c r="F45" s="5"/>
    </row>
    <row r="46" spans="1:6" ht="24" x14ac:dyDescent="0.15">
      <c r="A46" s="5"/>
      <c r="B46" s="5"/>
      <c r="C46" s="5"/>
      <c r="D46" s="5"/>
      <c r="E46" s="5"/>
      <c r="F46" s="5"/>
    </row>
    <row r="47" spans="1:6" ht="24" x14ac:dyDescent="0.15">
      <c r="A47" s="5"/>
      <c r="B47" s="5"/>
      <c r="C47" s="5"/>
      <c r="D47" s="5"/>
      <c r="E47" s="5"/>
      <c r="F47" s="5"/>
    </row>
    <row r="48" spans="1:6" ht="24" x14ac:dyDescent="0.15">
      <c r="A48" s="5"/>
      <c r="B48" s="5"/>
      <c r="C48" s="5"/>
      <c r="D48" s="5"/>
      <c r="E48" s="5"/>
      <c r="F48" s="5"/>
    </row>
    <row r="49" spans="1:6" ht="24" x14ac:dyDescent="0.15">
      <c r="A49" s="5"/>
      <c r="B49" s="5"/>
      <c r="C49" s="5"/>
      <c r="D49" s="5"/>
      <c r="E49" s="5"/>
      <c r="F49" s="5"/>
    </row>
    <row r="50" spans="1:6" ht="24" x14ac:dyDescent="0.15">
      <c r="A50" s="5"/>
      <c r="B50" s="5"/>
      <c r="C50" s="5"/>
      <c r="D50" s="5"/>
      <c r="E50" s="5"/>
      <c r="F50" s="5"/>
    </row>
  </sheetData>
  <sheetProtection password="CC41" sheet="1" objects="1" scenarios="1"/>
  <mergeCells count="1">
    <mergeCell ref="A6:F6"/>
  </mergeCells>
  <phoneticPr fontId="2"/>
  <hyperlinks>
    <hyperlink ref="D13" location="'令和4年度  手数料計算'!A1" display="令和4年度　手数料計算" xr:uid="{C0E0B4F2-DC5B-4398-80B6-67A967E85459}"/>
    <hyperlink ref="D11" location="'令和5年度  手数料計算'!A1" display="令和5年度　手数料計算" xr:uid="{C510A97F-BEAD-4265-A799-A4E8522689A3}"/>
    <hyperlink ref="D9" location="'令和6年度  手数料計算'!A1" display="令和6年度　手数料計算" xr:uid="{83F6FA49-4698-42AD-9779-FF9B7E7F3CCE}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4885-A3E9-41A9-A222-10A4C7ED7BCD}">
  <sheetPr codeName="Sheet8"/>
  <dimension ref="B3:I7"/>
  <sheetViews>
    <sheetView workbookViewId="0">
      <selection activeCell="H4" sqref="H4"/>
    </sheetView>
  </sheetViews>
  <sheetFormatPr defaultRowHeight="13.5" x14ac:dyDescent="0.15"/>
  <cols>
    <col min="2" max="2" width="18.5" bestFit="1" customWidth="1"/>
    <col min="3" max="3" width="11" bestFit="1" customWidth="1"/>
    <col min="5" max="5" width="15.625" bestFit="1" customWidth="1"/>
    <col min="6" max="6" width="11" bestFit="1" customWidth="1"/>
    <col min="8" max="8" width="25.625" bestFit="1" customWidth="1"/>
    <col min="9" max="9" width="11" bestFit="1" customWidth="1"/>
  </cols>
  <sheetData>
    <row r="3" spans="2:9" x14ac:dyDescent="0.15">
      <c r="B3" t="s">
        <v>7</v>
      </c>
      <c r="C3" t="s">
        <v>5</v>
      </c>
      <c r="E3" t="s">
        <v>10</v>
      </c>
      <c r="F3" t="s">
        <v>9</v>
      </c>
      <c r="H3" t="s">
        <v>11</v>
      </c>
      <c r="I3" t="s">
        <v>9</v>
      </c>
    </row>
    <row r="4" spans="2:9" x14ac:dyDescent="0.15">
      <c r="B4" t="s">
        <v>6</v>
      </c>
      <c r="C4" s="50">
        <v>71.599999999999994</v>
      </c>
      <c r="E4" t="s">
        <v>2</v>
      </c>
      <c r="F4">
        <v>0</v>
      </c>
      <c r="H4" t="s">
        <v>2</v>
      </c>
      <c r="I4">
        <v>0</v>
      </c>
    </row>
    <row r="5" spans="2:9" x14ac:dyDescent="0.15">
      <c r="B5" t="s">
        <v>8</v>
      </c>
      <c r="C5" s="50">
        <v>35.799999999999997</v>
      </c>
      <c r="E5" t="s">
        <v>3</v>
      </c>
      <c r="F5">
        <v>1.3</v>
      </c>
      <c r="H5" t="s">
        <v>3</v>
      </c>
      <c r="I5">
        <v>1.3</v>
      </c>
    </row>
    <row r="6" spans="2:9" x14ac:dyDescent="0.15">
      <c r="E6" t="s">
        <v>4</v>
      </c>
      <c r="F6" s="2">
        <v>12.2</v>
      </c>
      <c r="H6" t="s">
        <v>4</v>
      </c>
      <c r="I6" s="2">
        <v>3.2</v>
      </c>
    </row>
    <row r="7" spans="2:9" x14ac:dyDescent="0.15">
      <c r="H7" t="s">
        <v>12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3:I7"/>
  <sheetViews>
    <sheetView workbookViewId="0">
      <selection activeCell="B3" sqref="B3:E3"/>
    </sheetView>
  </sheetViews>
  <sheetFormatPr defaultRowHeight="13.5" x14ac:dyDescent="0.15"/>
  <cols>
    <col min="2" max="2" width="18.5" bestFit="1" customWidth="1"/>
    <col min="3" max="3" width="11" bestFit="1" customWidth="1"/>
    <col min="5" max="5" width="15.625" bestFit="1" customWidth="1"/>
    <col min="6" max="6" width="11" bestFit="1" customWidth="1"/>
    <col min="8" max="8" width="25.625" bestFit="1" customWidth="1"/>
    <col min="9" max="9" width="11" bestFit="1" customWidth="1"/>
  </cols>
  <sheetData>
    <row r="3" spans="2:9" x14ac:dyDescent="0.15">
      <c r="B3" t="s">
        <v>7</v>
      </c>
      <c r="C3" t="s">
        <v>5</v>
      </c>
      <c r="E3" t="s">
        <v>10</v>
      </c>
      <c r="F3" t="s">
        <v>9</v>
      </c>
      <c r="H3" t="s">
        <v>11</v>
      </c>
      <c r="I3" t="s">
        <v>9</v>
      </c>
    </row>
    <row r="4" spans="2:9" x14ac:dyDescent="0.15">
      <c r="B4" t="s">
        <v>6</v>
      </c>
      <c r="C4" s="1">
        <v>71.8</v>
      </c>
      <c r="E4" t="s">
        <v>2</v>
      </c>
      <c r="F4">
        <v>0</v>
      </c>
      <c r="H4" t="s">
        <v>2</v>
      </c>
      <c r="I4">
        <v>0</v>
      </c>
    </row>
    <row r="5" spans="2:9" x14ac:dyDescent="0.15">
      <c r="B5" t="s">
        <v>8</v>
      </c>
      <c r="C5" s="1">
        <v>35.9</v>
      </c>
      <c r="E5" t="s">
        <v>3</v>
      </c>
      <c r="F5">
        <v>1.3</v>
      </c>
      <c r="H5" t="s">
        <v>3</v>
      </c>
      <c r="I5">
        <v>1.3</v>
      </c>
    </row>
    <row r="6" spans="2:9" x14ac:dyDescent="0.15">
      <c r="E6" t="s">
        <v>4</v>
      </c>
      <c r="F6" s="2">
        <v>12.2</v>
      </c>
      <c r="H6" t="s">
        <v>4</v>
      </c>
      <c r="I6" s="2">
        <v>3.2</v>
      </c>
    </row>
    <row r="7" spans="2:9" x14ac:dyDescent="0.15">
      <c r="H7" t="s">
        <v>12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B10B-FB9A-434C-8E0F-2FB4DCE71C27}">
  <sheetPr codeName="Sheet11">
    <pageSetUpPr fitToPage="1"/>
  </sheetPr>
  <dimension ref="B1:V120"/>
  <sheetViews>
    <sheetView showGridLines="0" showZeros="0" tabSelected="1" zoomScale="55" zoomScaleNormal="55" workbookViewId="0">
      <selection activeCell="S3" sqref="S3"/>
    </sheetView>
  </sheetViews>
  <sheetFormatPr defaultColWidth="9" defaultRowHeight="19.5" x14ac:dyDescent="0.15"/>
  <cols>
    <col min="1" max="1" width="4" style="9" customWidth="1"/>
    <col min="2" max="2" width="5.625" style="9" customWidth="1"/>
    <col min="3" max="3" width="8.375" style="9" customWidth="1"/>
    <col min="4" max="4" width="9" style="9"/>
    <col min="5" max="5" width="15.625" style="9" customWidth="1"/>
    <col min="6" max="7" width="22.625" style="9" customWidth="1"/>
    <col min="8" max="8" width="23.25" style="9" customWidth="1"/>
    <col min="9" max="9" width="22.125" style="9" customWidth="1"/>
    <col min="10" max="10" width="6.75" style="9" customWidth="1"/>
    <col min="11" max="11" width="13.875" style="9" customWidth="1"/>
    <col min="12" max="12" width="15.625" style="9" customWidth="1"/>
    <col min="13" max="13" width="12.25" style="9" customWidth="1"/>
    <col min="14" max="14" width="21.625" style="9" bestFit="1" customWidth="1"/>
    <col min="15" max="15" width="15.625" style="9" customWidth="1"/>
    <col min="16" max="16" width="12.25" style="9" customWidth="1"/>
    <col min="17" max="17" width="21.625" style="9" bestFit="1" customWidth="1"/>
    <col min="18" max="19" width="15.625" style="9" customWidth="1"/>
    <col min="20" max="20" width="7.75" style="9" customWidth="1"/>
    <col min="21" max="22" width="19.375" style="9" customWidth="1"/>
    <col min="23" max="25" width="9" style="9"/>
    <col min="26" max="27" width="12.75" style="9" customWidth="1"/>
    <col min="28" max="28" width="13.75" style="9" customWidth="1"/>
    <col min="29" max="16384" width="9" style="9"/>
  </cols>
  <sheetData>
    <row r="1" spans="2:22" ht="9.75" customHeight="1" thickBot="1" x14ac:dyDescent="0.2">
      <c r="O1" s="10"/>
      <c r="R1" s="10"/>
      <c r="S1" s="10"/>
      <c r="T1" s="10"/>
      <c r="U1" s="10"/>
    </row>
    <row r="2" spans="2:22" ht="29.25" customHeight="1" x14ac:dyDescent="0.15">
      <c r="B2" s="81" t="s">
        <v>1</v>
      </c>
      <c r="C2" s="82"/>
      <c r="D2" s="82"/>
      <c r="E2" s="83"/>
      <c r="F2" s="11" t="s">
        <v>38</v>
      </c>
      <c r="G2" s="12" t="s">
        <v>37</v>
      </c>
      <c r="H2" s="53"/>
      <c r="I2" s="54"/>
    </row>
    <row r="3" spans="2:22" ht="29.25" customHeight="1" thickBot="1" x14ac:dyDescent="0.2">
      <c r="B3" s="84" t="s">
        <v>41</v>
      </c>
      <c r="C3" s="85"/>
      <c r="D3" s="85"/>
      <c r="E3" s="86"/>
      <c r="F3" s="27">
        <f>I19+I31+I35+I39-I40</f>
        <v>0</v>
      </c>
      <c r="G3" s="28">
        <f>+(I19+I31+I39)/2+I35-I40</f>
        <v>0</v>
      </c>
      <c r="H3" s="55"/>
      <c r="I3" s="56"/>
    </row>
    <row r="4" spans="2:22" ht="14.25" customHeight="1" x14ac:dyDescent="0.15"/>
    <row r="5" spans="2:22" ht="53.25" customHeight="1" x14ac:dyDescent="0.25">
      <c r="B5" s="13" t="s">
        <v>40</v>
      </c>
      <c r="K5" s="14" t="s">
        <v>64</v>
      </c>
      <c r="O5" s="15"/>
      <c r="R5" s="15"/>
      <c r="S5" s="15"/>
      <c r="T5" s="15"/>
      <c r="U5" s="15"/>
      <c r="V5" s="15"/>
    </row>
    <row r="6" spans="2:22" ht="26.25" customHeight="1" x14ac:dyDescent="0.25">
      <c r="B6" s="87" t="s">
        <v>16</v>
      </c>
      <c r="C6" s="88" t="s">
        <v>7</v>
      </c>
      <c r="D6" s="88" t="s">
        <v>32</v>
      </c>
      <c r="E6" s="88" t="s">
        <v>31</v>
      </c>
      <c r="F6" s="98" t="s">
        <v>51</v>
      </c>
      <c r="G6" s="99" t="s">
        <v>52</v>
      </c>
      <c r="H6" s="52" t="s">
        <v>15</v>
      </c>
      <c r="I6" s="93" t="s">
        <v>0</v>
      </c>
      <c r="K6" s="93" t="s">
        <v>13</v>
      </c>
      <c r="L6" s="93" t="s">
        <v>31</v>
      </c>
      <c r="M6" s="90" t="s">
        <v>54</v>
      </c>
      <c r="N6" s="91"/>
      <c r="O6" s="92"/>
      <c r="P6" s="90" t="s">
        <v>55</v>
      </c>
      <c r="Q6" s="91"/>
      <c r="R6" s="92"/>
      <c r="S6" s="93" t="s">
        <v>61</v>
      </c>
      <c r="T6" s="15"/>
      <c r="U6" s="15"/>
      <c r="V6" s="15"/>
    </row>
    <row r="7" spans="2:22" ht="39" customHeight="1" x14ac:dyDescent="0.15">
      <c r="B7" s="87"/>
      <c r="C7" s="88"/>
      <c r="D7" s="88"/>
      <c r="E7" s="88"/>
      <c r="F7" s="98"/>
      <c r="G7" s="100"/>
      <c r="H7" s="51" t="s">
        <v>53</v>
      </c>
      <c r="I7" s="94"/>
      <c r="J7" s="17"/>
      <c r="K7" s="94"/>
      <c r="L7" s="94"/>
      <c r="M7" s="74" t="s">
        <v>28</v>
      </c>
      <c r="N7" s="73" t="s">
        <v>62</v>
      </c>
      <c r="O7" s="74" t="s">
        <v>29</v>
      </c>
      <c r="P7" s="74" t="s">
        <v>59</v>
      </c>
      <c r="Q7" s="73" t="s">
        <v>63</v>
      </c>
      <c r="R7" s="74" t="s">
        <v>60</v>
      </c>
      <c r="S7" s="94"/>
      <c r="U7" s="15"/>
      <c r="V7" s="15"/>
    </row>
    <row r="8" spans="2:22" ht="27.75" customHeight="1" x14ac:dyDescent="0.15">
      <c r="B8" s="87"/>
      <c r="C8" s="89" t="s">
        <v>17</v>
      </c>
      <c r="D8" s="89" t="s">
        <v>18</v>
      </c>
      <c r="E8" s="72" t="s">
        <v>47</v>
      </c>
      <c r="F8" s="29"/>
      <c r="G8" s="61"/>
      <c r="H8" s="62"/>
      <c r="I8" s="63"/>
      <c r="J8" s="17"/>
      <c r="K8" s="95" t="s">
        <v>23</v>
      </c>
      <c r="L8" s="72" t="s">
        <v>35</v>
      </c>
      <c r="M8" s="70">
        <f>F8</f>
        <v>0</v>
      </c>
      <c r="N8" s="47">
        <f>+M8*(O8+S8)</f>
        <v>0</v>
      </c>
      <c r="O8" s="20">
        <f>+'令和6年度  条件'!$C$4</f>
        <v>69.8</v>
      </c>
      <c r="P8" s="70"/>
      <c r="Q8" s="47"/>
      <c r="R8" s="20"/>
      <c r="S8" s="49"/>
      <c r="U8" s="15"/>
      <c r="V8" s="15"/>
    </row>
    <row r="9" spans="2:22" ht="27.75" customHeight="1" x14ac:dyDescent="0.15">
      <c r="B9" s="87"/>
      <c r="C9" s="89"/>
      <c r="D9" s="89"/>
      <c r="E9" s="72" t="s">
        <v>48</v>
      </c>
      <c r="F9" s="32"/>
      <c r="G9" s="35"/>
      <c r="H9" s="64"/>
      <c r="I9" s="34"/>
      <c r="J9" s="21"/>
      <c r="K9" s="96"/>
      <c r="L9" s="72" t="s">
        <v>36</v>
      </c>
      <c r="M9" s="70">
        <f t="shared" ref="M9:M14" si="0">F9</f>
        <v>0</v>
      </c>
      <c r="N9" s="47">
        <f>+M9*(O9+S9)</f>
        <v>0</v>
      </c>
      <c r="O9" s="20">
        <f>+'令和6年度  条件'!$C$4</f>
        <v>69.8</v>
      </c>
      <c r="P9" s="70"/>
      <c r="Q9" s="47"/>
      <c r="R9" s="20"/>
      <c r="S9" s="49">
        <f>IF($B$3='令和6年度  条件'!$E$4,'令和6年度  条件'!$F$4,IF($B$3='令和6年度  条件'!$E$5,'令和6年度  条件'!$F$5,IF($B$3='令和6年度  条件'!$E$6,'令和6年度  条件'!$F$6,IF($B$3='令和6年度  条件'!$H$7,'令和6年度  条件'!$F$6))))</f>
        <v>0</v>
      </c>
      <c r="U9" s="15"/>
      <c r="V9" s="15"/>
    </row>
    <row r="10" spans="2:22" ht="27.75" customHeight="1" x14ac:dyDescent="0.15">
      <c r="B10" s="87"/>
      <c r="C10" s="89"/>
      <c r="D10" s="89"/>
      <c r="E10" s="72" t="s">
        <v>49</v>
      </c>
      <c r="F10" s="32"/>
      <c r="G10" s="35"/>
      <c r="H10" s="64"/>
      <c r="I10" s="34"/>
      <c r="J10" s="21"/>
      <c r="K10" s="96"/>
      <c r="L10" s="72" t="s">
        <v>34</v>
      </c>
      <c r="M10" s="70">
        <f t="shared" si="0"/>
        <v>0</v>
      </c>
      <c r="N10" s="47">
        <f>+M10*(O10+S10)</f>
        <v>0</v>
      </c>
      <c r="O10" s="20">
        <f>+'令和6年度  条件'!$C$4</f>
        <v>69.8</v>
      </c>
      <c r="P10" s="70"/>
      <c r="Q10" s="47"/>
      <c r="R10" s="20"/>
      <c r="S10" s="49">
        <f>IF($B$3='令和6年度  条件'!$H$4,'令和6年度  条件'!$I$4,IF($B$3='令和6年度  条件'!$H$5,'令和6年度  条件'!$I$5,IF($B$3='令和6年度  条件'!$H$6,'令和6年度  条件'!$I$6,IF($B$3='令和6年度  条件'!$H$7,'令和6年度  条件'!$I$7))))</f>
        <v>0</v>
      </c>
      <c r="U10" s="15"/>
      <c r="V10" s="15"/>
    </row>
    <row r="11" spans="2:22" ht="27.75" customHeight="1" x14ac:dyDescent="0.15">
      <c r="B11" s="87"/>
      <c r="C11" s="89"/>
      <c r="D11" s="89"/>
      <c r="E11" s="72" t="s">
        <v>20</v>
      </c>
      <c r="F11" s="35">
        <f>SUM(F8:F10)</f>
        <v>0</v>
      </c>
      <c r="G11" s="35"/>
      <c r="H11" s="35"/>
      <c r="I11" s="35"/>
      <c r="J11" s="21"/>
      <c r="K11" s="97"/>
      <c r="L11" s="72" t="s">
        <v>20</v>
      </c>
      <c r="M11" s="70">
        <f>SUM(M8:M10)</f>
        <v>0</v>
      </c>
      <c r="N11" s="59">
        <f>SUM(N8:N10)</f>
        <v>0</v>
      </c>
      <c r="O11" s="46"/>
      <c r="P11" s="70"/>
      <c r="Q11" s="59"/>
      <c r="R11" s="46"/>
      <c r="S11" s="49"/>
      <c r="U11" s="15"/>
      <c r="V11" s="15"/>
    </row>
    <row r="12" spans="2:22" ht="27.75" customHeight="1" x14ac:dyDescent="0.15">
      <c r="B12" s="87"/>
      <c r="C12" s="89"/>
      <c r="D12" s="89" t="s">
        <v>19</v>
      </c>
      <c r="E12" s="72" t="s">
        <v>47</v>
      </c>
      <c r="F12" s="32"/>
      <c r="G12" s="35"/>
      <c r="H12" s="64"/>
      <c r="I12" s="34"/>
      <c r="J12" s="21"/>
      <c r="K12" s="95" t="s">
        <v>24</v>
      </c>
      <c r="L12" s="72" t="s">
        <v>35</v>
      </c>
      <c r="M12" s="70">
        <f>F12</f>
        <v>0</v>
      </c>
      <c r="N12" s="47">
        <f>+M12*(O12+S12)</f>
        <v>0</v>
      </c>
      <c r="O12" s="20">
        <f>+'令和6年度  条件'!$C$4</f>
        <v>69.8</v>
      </c>
      <c r="P12" s="70"/>
      <c r="Q12" s="47"/>
      <c r="R12" s="20"/>
      <c r="S12" s="49"/>
      <c r="U12" s="15"/>
      <c r="V12" s="15"/>
    </row>
    <row r="13" spans="2:22" ht="27.75" customHeight="1" x14ac:dyDescent="0.15">
      <c r="B13" s="87"/>
      <c r="C13" s="89"/>
      <c r="D13" s="89"/>
      <c r="E13" s="72" t="s">
        <v>48</v>
      </c>
      <c r="F13" s="32"/>
      <c r="G13" s="32"/>
      <c r="H13" s="64"/>
      <c r="I13" s="34"/>
      <c r="J13" s="21"/>
      <c r="K13" s="96"/>
      <c r="L13" s="72" t="s">
        <v>36</v>
      </c>
      <c r="M13" s="70">
        <f t="shared" si="0"/>
        <v>0</v>
      </c>
      <c r="N13" s="47">
        <f>+M13*(O13+S13)</f>
        <v>0</v>
      </c>
      <c r="O13" s="20">
        <f>+'令和6年度  条件'!$C$4</f>
        <v>69.8</v>
      </c>
      <c r="P13" s="70">
        <f>G13</f>
        <v>0</v>
      </c>
      <c r="Q13" s="47">
        <f>+P13*(R13+S13)</f>
        <v>0</v>
      </c>
      <c r="R13" s="20">
        <f>+'令和6年度  条件'!$C$5</f>
        <v>39.6</v>
      </c>
      <c r="S13" s="49">
        <f>IF($B$3='令和6年度  条件'!$E$4,'令和6年度  条件'!$F$4,IF($B$3='令和6年度  条件'!$E$5,'令和6年度  条件'!$F$5,IF($B$3='令和6年度  条件'!$E$6,'令和6年度  条件'!$F$6,IF($B$3='令和6年度  条件'!$H$7,'令和6年度  条件'!$F$6))))</f>
        <v>0</v>
      </c>
      <c r="U13" s="15"/>
      <c r="V13" s="15"/>
    </row>
    <row r="14" spans="2:22" ht="27.75" customHeight="1" x14ac:dyDescent="0.15">
      <c r="B14" s="87"/>
      <c r="C14" s="89"/>
      <c r="D14" s="89"/>
      <c r="E14" s="72" t="s">
        <v>49</v>
      </c>
      <c r="F14" s="32"/>
      <c r="G14" s="32"/>
      <c r="H14" s="64"/>
      <c r="I14" s="34"/>
      <c r="J14" s="21"/>
      <c r="K14" s="96"/>
      <c r="L14" s="72" t="s">
        <v>34</v>
      </c>
      <c r="M14" s="70">
        <f t="shared" si="0"/>
        <v>0</v>
      </c>
      <c r="N14" s="47">
        <f>+M14*(O14+S14)</f>
        <v>0</v>
      </c>
      <c r="O14" s="20">
        <f>+'令和6年度  条件'!$C$4</f>
        <v>69.8</v>
      </c>
      <c r="P14" s="70">
        <f>G14</f>
        <v>0</v>
      </c>
      <c r="Q14" s="47">
        <f>+P14*(R14+S14)</f>
        <v>0</v>
      </c>
      <c r="R14" s="20">
        <f>+'令和6年度  条件'!$C$5</f>
        <v>39.6</v>
      </c>
      <c r="S14" s="49">
        <f>IF($B$3='令和6年度  条件'!$H$4,'令和6年度  条件'!$I$4,IF($B$3='令和6年度  条件'!$H$5,'令和6年度  条件'!$I$5,IF($B$3='令和6年度  条件'!$H$6,'令和6年度  条件'!$I$6,IF($B$3='令和6年度  条件'!$H$7,'令和6年度  条件'!$I$7))))</f>
        <v>0</v>
      </c>
      <c r="U14" s="15"/>
      <c r="V14" s="15"/>
    </row>
    <row r="15" spans="2:22" ht="27.75" customHeight="1" x14ac:dyDescent="0.15">
      <c r="B15" s="87"/>
      <c r="C15" s="89"/>
      <c r="D15" s="89"/>
      <c r="E15" s="72" t="s">
        <v>20</v>
      </c>
      <c r="F15" s="35">
        <f>SUM(F12:F14)</f>
        <v>0</v>
      </c>
      <c r="G15" s="35">
        <f>SUM(G12:G14)</f>
        <v>0</v>
      </c>
      <c r="H15" s="35"/>
      <c r="I15" s="34"/>
      <c r="J15" s="21"/>
      <c r="K15" s="97"/>
      <c r="L15" s="72" t="s">
        <v>20</v>
      </c>
      <c r="M15" s="70">
        <f>SUM(M12:M14)</f>
        <v>0</v>
      </c>
      <c r="N15" s="59">
        <f t="shared" ref="N15" si="1">SUM(N12:N14)</f>
        <v>0</v>
      </c>
      <c r="O15" s="46"/>
      <c r="P15" s="70">
        <f>SUM(P12:P14)</f>
        <v>0</v>
      </c>
      <c r="Q15" s="59">
        <f>SUM(Q12:Q14)</f>
        <v>0</v>
      </c>
      <c r="R15" s="46"/>
      <c r="S15" s="49"/>
      <c r="U15" s="15"/>
      <c r="V15" s="15"/>
    </row>
    <row r="16" spans="2:22" ht="27.75" customHeight="1" x14ac:dyDescent="0.15">
      <c r="B16" s="87"/>
      <c r="C16" s="89"/>
      <c r="D16" s="89" t="s">
        <v>50</v>
      </c>
      <c r="E16" s="72" t="s">
        <v>47</v>
      </c>
      <c r="F16" s="35">
        <f>F8+F12</f>
        <v>0</v>
      </c>
      <c r="G16" s="35"/>
      <c r="H16" s="64"/>
      <c r="I16" s="34"/>
      <c r="J16" s="21"/>
      <c r="U16" s="15"/>
      <c r="V16" s="15"/>
    </row>
    <row r="17" spans="2:22" ht="27.75" customHeight="1" x14ac:dyDescent="0.15">
      <c r="B17" s="87"/>
      <c r="C17" s="89"/>
      <c r="D17" s="89"/>
      <c r="E17" s="72" t="s">
        <v>48</v>
      </c>
      <c r="F17" s="35">
        <f>F9+F13</f>
        <v>0</v>
      </c>
      <c r="G17" s="35">
        <f>G9+G13</f>
        <v>0</v>
      </c>
      <c r="H17" s="65"/>
      <c r="I17" s="37"/>
      <c r="J17" s="21"/>
      <c r="U17" s="15"/>
      <c r="V17" s="15"/>
    </row>
    <row r="18" spans="2:22" ht="27.75" customHeight="1" thickBot="1" x14ac:dyDescent="0.2">
      <c r="B18" s="87"/>
      <c r="C18" s="89"/>
      <c r="D18" s="89"/>
      <c r="E18" s="72" t="s">
        <v>49</v>
      </c>
      <c r="F18" s="35">
        <f>F10+F14</f>
        <v>0</v>
      </c>
      <c r="G18" s="35">
        <f>G10+G14</f>
        <v>0</v>
      </c>
      <c r="H18" s="58"/>
      <c r="I18" s="57"/>
      <c r="J18" s="21"/>
      <c r="U18" s="15"/>
      <c r="V18" s="15"/>
    </row>
    <row r="19" spans="2:22" ht="27.75" customHeight="1" thickBot="1" x14ac:dyDescent="0.2">
      <c r="B19" s="87"/>
      <c r="C19" s="89"/>
      <c r="D19" s="89"/>
      <c r="E19" s="72" t="s">
        <v>20</v>
      </c>
      <c r="F19" s="35">
        <f>SUM(F16:F18)</f>
        <v>0</v>
      </c>
      <c r="G19" s="35">
        <f>SUM(G16:G18)</f>
        <v>0</v>
      </c>
      <c r="H19" s="38"/>
      <c r="I19" s="39">
        <f>+N11+N15+Q15+(H18*'令和6年度  条件'!C4)+(H19*'令和6年度  条件'!C4)</f>
        <v>0</v>
      </c>
      <c r="J19" s="21"/>
      <c r="U19" s="15"/>
      <c r="V19" s="15"/>
    </row>
    <row r="20" spans="2:22" ht="27.75" customHeight="1" x14ac:dyDescent="0.15">
      <c r="B20" s="87"/>
      <c r="C20" s="89" t="s">
        <v>21</v>
      </c>
      <c r="D20" s="89" t="s">
        <v>18</v>
      </c>
      <c r="E20" s="72" t="s">
        <v>47</v>
      </c>
      <c r="F20" s="32"/>
      <c r="G20" s="35"/>
      <c r="H20" s="65"/>
      <c r="I20" s="41"/>
      <c r="J20" s="21"/>
      <c r="K20" s="95" t="s">
        <v>25</v>
      </c>
      <c r="L20" s="72" t="s">
        <v>35</v>
      </c>
      <c r="M20" s="71">
        <f>F20</f>
        <v>0</v>
      </c>
      <c r="N20" s="47">
        <f>+M20*(O20+S20)</f>
        <v>0</v>
      </c>
      <c r="O20" s="20">
        <f>+'令和6年度  条件'!$C$4</f>
        <v>69.8</v>
      </c>
      <c r="P20" s="70"/>
      <c r="Q20" s="47"/>
      <c r="R20" s="20"/>
      <c r="S20" s="49"/>
      <c r="U20" s="15"/>
      <c r="V20" s="15"/>
    </row>
    <row r="21" spans="2:22" ht="27.75" customHeight="1" x14ac:dyDescent="0.15">
      <c r="B21" s="87"/>
      <c r="C21" s="89"/>
      <c r="D21" s="89"/>
      <c r="E21" s="72" t="s">
        <v>48</v>
      </c>
      <c r="F21" s="32"/>
      <c r="G21" s="35"/>
      <c r="H21" s="64"/>
      <c r="I21" s="34"/>
      <c r="J21" s="21"/>
      <c r="K21" s="96"/>
      <c r="L21" s="72" t="s">
        <v>36</v>
      </c>
      <c r="M21" s="71">
        <f t="shared" ref="M21:M26" si="2">F21</f>
        <v>0</v>
      </c>
      <c r="N21" s="47">
        <f>+M21*(O21+S21)</f>
        <v>0</v>
      </c>
      <c r="O21" s="20">
        <f>+'令和6年度  条件'!$C$4</f>
        <v>69.8</v>
      </c>
      <c r="P21" s="70"/>
      <c r="Q21" s="47"/>
      <c r="R21" s="20"/>
      <c r="S21" s="49">
        <f>IF($B$3='令和6年度  条件'!$E$4,'令和6年度  条件'!$F$4,IF($B$3='令和6年度  条件'!$E$5,'令和6年度  条件'!$F$5,IF($B$3='令和6年度  条件'!$E$6,'令和6年度  条件'!$F$6,IF($B$3='令和6年度  条件'!$H$7,'令和6年度  条件'!$F$6))))</f>
        <v>0</v>
      </c>
      <c r="U21" s="15"/>
      <c r="V21" s="15"/>
    </row>
    <row r="22" spans="2:22" ht="27.75" customHeight="1" x14ac:dyDescent="0.15">
      <c r="B22" s="87"/>
      <c r="C22" s="89"/>
      <c r="D22" s="89"/>
      <c r="E22" s="72" t="s">
        <v>49</v>
      </c>
      <c r="F22" s="32"/>
      <c r="G22" s="35"/>
      <c r="H22" s="66"/>
      <c r="I22" s="34"/>
      <c r="J22" s="21"/>
      <c r="K22" s="96"/>
      <c r="L22" s="72" t="s">
        <v>34</v>
      </c>
      <c r="M22" s="71">
        <f t="shared" si="2"/>
        <v>0</v>
      </c>
      <c r="N22" s="47">
        <f>+M22*(O22+S22)</f>
        <v>0</v>
      </c>
      <c r="O22" s="20">
        <f>+'令和6年度  条件'!$C$4</f>
        <v>69.8</v>
      </c>
      <c r="P22" s="70"/>
      <c r="Q22" s="47"/>
      <c r="R22" s="20"/>
      <c r="S22" s="49">
        <f>IF($B$3='令和6年度  条件'!$H$4,'令和6年度  条件'!$I$4,IF($B$3='令和6年度  条件'!$H$5,'令和6年度  条件'!$I$5,IF($B$3='令和6年度  条件'!$H$6,'令和6年度  条件'!$I$6,IF($B$3='令和6年度  条件'!$H$7,'令和6年度  条件'!$I$7))))</f>
        <v>0</v>
      </c>
      <c r="U22" s="15"/>
      <c r="V22" s="15"/>
    </row>
    <row r="23" spans="2:22" ht="27.75" customHeight="1" x14ac:dyDescent="0.15">
      <c r="B23" s="87"/>
      <c r="C23" s="89"/>
      <c r="D23" s="89"/>
      <c r="E23" s="72" t="s">
        <v>20</v>
      </c>
      <c r="F23" s="35">
        <f>SUM(F20:F22)</f>
        <v>0</v>
      </c>
      <c r="G23" s="35"/>
      <c r="H23" s="66"/>
      <c r="I23" s="34"/>
      <c r="J23" s="21"/>
      <c r="K23" s="97"/>
      <c r="L23" s="72" t="s">
        <v>20</v>
      </c>
      <c r="M23" s="71">
        <f>SUM(M20:M22)</f>
        <v>0</v>
      </c>
      <c r="N23" s="60">
        <f>SUM(N20:N22)</f>
        <v>0</v>
      </c>
      <c r="O23" s="48"/>
      <c r="P23" s="70"/>
      <c r="Q23" s="48"/>
      <c r="R23" s="48"/>
      <c r="S23" s="49"/>
      <c r="U23" s="15"/>
      <c r="V23" s="15"/>
    </row>
    <row r="24" spans="2:22" ht="27.75" customHeight="1" x14ac:dyDescent="0.15">
      <c r="B24" s="87"/>
      <c r="C24" s="89"/>
      <c r="D24" s="89" t="s">
        <v>19</v>
      </c>
      <c r="E24" s="72" t="s">
        <v>47</v>
      </c>
      <c r="F24" s="32"/>
      <c r="G24" s="35"/>
      <c r="H24" s="66"/>
      <c r="I24" s="34"/>
      <c r="J24" s="21"/>
      <c r="K24" s="95" t="s">
        <v>26</v>
      </c>
      <c r="L24" s="72" t="s">
        <v>35</v>
      </c>
      <c r="M24" s="71">
        <f t="shared" si="2"/>
        <v>0</v>
      </c>
      <c r="N24" s="47">
        <f>+M24*(O24+S24)</f>
        <v>0</v>
      </c>
      <c r="O24" s="20">
        <f>+'令和6年度  条件'!$C$4</f>
        <v>69.8</v>
      </c>
      <c r="P24" s="70"/>
      <c r="Q24" s="47"/>
      <c r="R24" s="20"/>
      <c r="S24" s="49"/>
      <c r="U24" s="15"/>
      <c r="V24" s="15"/>
    </row>
    <row r="25" spans="2:22" ht="27.75" customHeight="1" x14ac:dyDescent="0.15">
      <c r="B25" s="87"/>
      <c r="C25" s="89"/>
      <c r="D25" s="89"/>
      <c r="E25" s="72" t="s">
        <v>48</v>
      </c>
      <c r="F25" s="32"/>
      <c r="G25" s="32"/>
      <c r="H25" s="66"/>
      <c r="I25" s="43"/>
      <c r="K25" s="96"/>
      <c r="L25" s="72" t="s">
        <v>36</v>
      </c>
      <c r="M25" s="71">
        <f t="shared" si="2"/>
        <v>0</v>
      </c>
      <c r="N25" s="47">
        <f>+M25*(O25+S25)</f>
        <v>0</v>
      </c>
      <c r="O25" s="20">
        <f>+'令和6年度  条件'!$C$4</f>
        <v>69.8</v>
      </c>
      <c r="P25" s="70">
        <f>G25</f>
        <v>0</v>
      </c>
      <c r="Q25" s="47">
        <f>+P25*(R25+S25)</f>
        <v>0</v>
      </c>
      <c r="R25" s="20">
        <f>+'令和6年度  条件'!$C$5</f>
        <v>39.6</v>
      </c>
      <c r="S25" s="49">
        <f>IF($B$3='令和6年度  条件'!$E$4,'令和6年度  条件'!$F$4,IF($B$3='令和6年度  条件'!$E$5,'令和6年度  条件'!$F$5,IF($B$3='令和6年度  条件'!$E$6,'令和6年度  条件'!$F$6,IF($B$3='令和6年度  条件'!$H$7,'令和6年度  条件'!$F$6))))</f>
        <v>0</v>
      </c>
      <c r="U25" s="15"/>
      <c r="V25" s="15"/>
    </row>
    <row r="26" spans="2:22" ht="27.75" customHeight="1" x14ac:dyDescent="0.15">
      <c r="B26" s="87"/>
      <c r="C26" s="89"/>
      <c r="D26" s="89"/>
      <c r="E26" s="72" t="s">
        <v>49</v>
      </c>
      <c r="F26" s="32"/>
      <c r="G26" s="32"/>
      <c r="H26" s="64"/>
      <c r="I26" s="34"/>
      <c r="K26" s="96"/>
      <c r="L26" s="72" t="s">
        <v>34</v>
      </c>
      <c r="M26" s="71">
        <f t="shared" si="2"/>
        <v>0</v>
      </c>
      <c r="N26" s="47">
        <f>+M26*(O26+S26)</f>
        <v>0</v>
      </c>
      <c r="O26" s="20">
        <f>+'令和6年度  条件'!$C$4</f>
        <v>69.8</v>
      </c>
      <c r="P26" s="70">
        <f t="shared" ref="P26" si="3">G26</f>
        <v>0</v>
      </c>
      <c r="Q26" s="47">
        <f>+P26*(R26+S26)</f>
        <v>0</v>
      </c>
      <c r="R26" s="20">
        <f>+'令和6年度  条件'!$C$5</f>
        <v>39.6</v>
      </c>
      <c r="S26" s="49">
        <f>IF($B$3='令和6年度  条件'!$H$4,'令和6年度  条件'!$I$4,IF($B$3='令和6年度  条件'!$H$5,'令和6年度  条件'!$I$5,IF($B$3='令和6年度  条件'!$H$6,'令和6年度  条件'!$I$6,IF($B$3='令和6年度  条件'!$H$7,'令和6年度  条件'!$I$7))))</f>
        <v>0</v>
      </c>
      <c r="U26" s="15"/>
      <c r="V26" s="15"/>
    </row>
    <row r="27" spans="2:22" ht="27.75" customHeight="1" x14ac:dyDescent="0.15">
      <c r="B27" s="87"/>
      <c r="C27" s="89"/>
      <c r="D27" s="89"/>
      <c r="E27" s="72" t="s">
        <v>20</v>
      </c>
      <c r="F27" s="35">
        <f>SUM(F24:F26)</f>
        <v>0</v>
      </c>
      <c r="G27" s="35">
        <f>SUM(G24:G26)</f>
        <v>0</v>
      </c>
      <c r="H27" s="64"/>
      <c r="I27" s="34"/>
      <c r="K27" s="97"/>
      <c r="L27" s="72" t="s">
        <v>20</v>
      </c>
      <c r="M27" s="71">
        <f>SUM(M24:M26)</f>
        <v>0</v>
      </c>
      <c r="N27" s="60">
        <f>SUM(N24:N26)</f>
        <v>0</v>
      </c>
      <c r="O27" s="48"/>
      <c r="P27" s="70">
        <f>G27</f>
        <v>0</v>
      </c>
      <c r="Q27" s="60">
        <f>SUM(Q24:Q26)</f>
        <v>0</v>
      </c>
      <c r="R27" s="48"/>
      <c r="S27" s="49"/>
      <c r="U27" s="15"/>
      <c r="V27" s="15"/>
    </row>
    <row r="28" spans="2:22" ht="27.75" customHeight="1" x14ac:dyDescent="0.15">
      <c r="B28" s="87"/>
      <c r="C28" s="89"/>
      <c r="D28" s="89" t="s">
        <v>50</v>
      </c>
      <c r="E28" s="72" t="s">
        <v>47</v>
      </c>
      <c r="F28" s="35">
        <f>F20+F24</f>
        <v>0</v>
      </c>
      <c r="G28" s="35"/>
      <c r="H28" s="64"/>
      <c r="I28" s="34"/>
      <c r="J28" s="21"/>
      <c r="U28" s="15"/>
      <c r="V28" s="15"/>
    </row>
    <row r="29" spans="2:22" ht="27.75" customHeight="1" x14ac:dyDescent="0.15">
      <c r="B29" s="87"/>
      <c r="C29" s="89"/>
      <c r="D29" s="89"/>
      <c r="E29" s="72" t="s">
        <v>48</v>
      </c>
      <c r="F29" s="35">
        <f t="shared" ref="F29:G31" si="4">F21+F25</f>
        <v>0</v>
      </c>
      <c r="G29" s="35">
        <f>G21+G25</f>
        <v>0</v>
      </c>
      <c r="H29" s="65"/>
      <c r="I29" s="37"/>
      <c r="J29" s="21"/>
      <c r="U29" s="15"/>
      <c r="V29" s="15"/>
    </row>
    <row r="30" spans="2:22" ht="27.75" customHeight="1" thickBot="1" x14ac:dyDescent="0.2">
      <c r="B30" s="87"/>
      <c r="C30" s="89"/>
      <c r="D30" s="89"/>
      <c r="E30" s="72" t="s">
        <v>49</v>
      </c>
      <c r="F30" s="35">
        <f t="shared" si="4"/>
        <v>0</v>
      </c>
      <c r="G30" s="35">
        <f t="shared" si="4"/>
        <v>0</v>
      </c>
      <c r="H30" s="38"/>
      <c r="I30" s="57"/>
      <c r="J30" s="21"/>
      <c r="U30" s="15"/>
      <c r="V30" s="15"/>
    </row>
    <row r="31" spans="2:22" ht="27.75" customHeight="1" thickBot="1" x14ac:dyDescent="0.2">
      <c r="B31" s="87"/>
      <c r="C31" s="89"/>
      <c r="D31" s="89"/>
      <c r="E31" s="72" t="s">
        <v>20</v>
      </c>
      <c r="F31" s="35">
        <f t="shared" si="4"/>
        <v>0</v>
      </c>
      <c r="G31" s="35">
        <f t="shared" si="4"/>
        <v>0</v>
      </c>
      <c r="H31" s="38"/>
      <c r="I31" s="39">
        <f>+N23+N27+Q27+(H30*'令和6年度  条件'!C4)+(H31*'令和6年度  条件'!C4)</f>
        <v>0</v>
      </c>
      <c r="J31" s="21"/>
      <c r="U31" s="15"/>
      <c r="V31" s="15"/>
    </row>
    <row r="32" spans="2:22" ht="27.75" customHeight="1" x14ac:dyDescent="0.15">
      <c r="B32" s="87"/>
      <c r="C32" s="89" t="s">
        <v>8</v>
      </c>
      <c r="D32" s="89"/>
      <c r="E32" s="72" t="s">
        <v>47</v>
      </c>
      <c r="F32" s="32"/>
      <c r="G32" s="35"/>
      <c r="H32" s="65"/>
      <c r="I32" s="41"/>
      <c r="J32" s="21"/>
      <c r="K32" s="102" t="s">
        <v>8</v>
      </c>
      <c r="L32" s="72" t="s">
        <v>35</v>
      </c>
      <c r="M32" s="71">
        <f>F32</f>
        <v>0</v>
      </c>
      <c r="N32" s="47">
        <f>+M32*(O32+S32)</f>
        <v>0</v>
      </c>
      <c r="O32" s="20">
        <f>+'令和6年度  条件'!$C$6</f>
        <v>32.6</v>
      </c>
      <c r="P32" s="70"/>
      <c r="Q32" s="47"/>
      <c r="R32" s="20"/>
      <c r="S32" s="49"/>
      <c r="U32" s="15"/>
      <c r="V32" s="15"/>
    </row>
    <row r="33" spans="2:19" ht="27.75" customHeight="1" x14ac:dyDescent="0.15">
      <c r="B33" s="87"/>
      <c r="C33" s="89"/>
      <c r="D33" s="89"/>
      <c r="E33" s="72" t="s">
        <v>48</v>
      </c>
      <c r="F33" s="32"/>
      <c r="G33" s="35"/>
      <c r="H33" s="65"/>
      <c r="I33" s="37"/>
      <c r="J33" s="21"/>
      <c r="K33" s="103"/>
      <c r="L33" s="72" t="s">
        <v>36</v>
      </c>
      <c r="M33" s="71">
        <f t="shared" ref="M33:M38" si="5">F33</f>
        <v>0</v>
      </c>
      <c r="N33" s="47">
        <f>+M33*(O33+S33)</f>
        <v>0</v>
      </c>
      <c r="O33" s="20">
        <f>+'令和6年度  条件'!$C$6</f>
        <v>32.6</v>
      </c>
      <c r="P33" s="70"/>
      <c r="Q33" s="47"/>
      <c r="R33" s="20"/>
      <c r="S33" s="49">
        <f>IF($B$3='令和6年度  条件'!$E$4,'令和6年度  条件'!$F$4,IF($B$3='令和6年度  条件'!$E$5,'令和6年度  条件'!$F$5,IF($B$3='令和6年度  条件'!$E$6,'令和6年度  条件'!$F$6,IF($B$3='令和6年度  条件'!$H$7,'令和6年度  条件'!$F$6))))</f>
        <v>0</v>
      </c>
    </row>
    <row r="34" spans="2:19" ht="27.75" customHeight="1" thickBot="1" x14ac:dyDescent="0.2">
      <c r="B34" s="87"/>
      <c r="C34" s="89"/>
      <c r="D34" s="89"/>
      <c r="E34" s="72" t="s">
        <v>49</v>
      </c>
      <c r="F34" s="32"/>
      <c r="G34" s="67"/>
      <c r="H34" s="38"/>
      <c r="I34" s="57"/>
      <c r="J34" s="21"/>
      <c r="K34" s="103"/>
      <c r="L34" s="72" t="s">
        <v>34</v>
      </c>
      <c r="M34" s="71">
        <f t="shared" si="5"/>
        <v>0</v>
      </c>
      <c r="N34" s="47">
        <f t="shared" ref="N34" si="6">+M34*(O34+S34)</f>
        <v>0</v>
      </c>
      <c r="O34" s="20">
        <f>+'令和6年度  条件'!$C$6</f>
        <v>32.6</v>
      </c>
      <c r="P34" s="70"/>
      <c r="Q34" s="47"/>
      <c r="R34" s="20"/>
      <c r="S34" s="49">
        <f>IF($B$3='令和6年度  条件'!$H$4,'令和6年度  条件'!$I$4,IF($B$3='令和6年度  条件'!$H$5,'令和6年度  条件'!$I$5,IF($B$3='令和6年度  条件'!$H$6,'令和6年度  条件'!$I$6,IF($B$3='令和6年度  条件'!$H$7,'令和6年度  条件'!$I$7))))</f>
        <v>0</v>
      </c>
    </row>
    <row r="35" spans="2:19" ht="27.75" customHeight="1" thickBot="1" x14ac:dyDescent="0.2">
      <c r="B35" s="87"/>
      <c r="C35" s="89"/>
      <c r="D35" s="89"/>
      <c r="E35" s="72" t="s">
        <v>20</v>
      </c>
      <c r="F35" s="35">
        <f>SUM(F32:F34)</f>
        <v>0</v>
      </c>
      <c r="G35" s="67"/>
      <c r="H35" s="38"/>
      <c r="I35" s="39">
        <f>+N35+(H34*'令和6年度  条件'!C6)+(H35*'令和6年度  条件'!C6)</f>
        <v>0</v>
      </c>
      <c r="J35" s="21"/>
      <c r="K35" s="104"/>
      <c r="L35" s="72" t="s">
        <v>20</v>
      </c>
      <c r="M35" s="71">
        <f>SUM(M32:M34)</f>
        <v>0</v>
      </c>
      <c r="N35" s="60">
        <f>SUM(N32:N34)</f>
        <v>0</v>
      </c>
      <c r="O35" s="48"/>
      <c r="P35" s="70"/>
      <c r="Q35" s="48"/>
      <c r="R35" s="48"/>
      <c r="S35" s="49"/>
    </row>
    <row r="36" spans="2:19" ht="27.75" customHeight="1" x14ac:dyDescent="0.15">
      <c r="B36" s="87"/>
      <c r="C36" s="89" t="s">
        <v>22</v>
      </c>
      <c r="D36" s="89"/>
      <c r="E36" s="72" t="s">
        <v>47</v>
      </c>
      <c r="F36" s="32"/>
      <c r="G36" s="35"/>
      <c r="H36" s="65"/>
      <c r="I36" s="41"/>
      <c r="J36" s="21"/>
      <c r="K36" s="101" t="s">
        <v>27</v>
      </c>
      <c r="L36" s="72" t="s">
        <v>35</v>
      </c>
      <c r="M36" s="71">
        <f t="shared" si="5"/>
        <v>0</v>
      </c>
      <c r="N36" s="47">
        <f>+M36*(O36+S36)</f>
        <v>0</v>
      </c>
      <c r="O36" s="20">
        <f>+'令和6年度  条件'!$C$4</f>
        <v>69.8</v>
      </c>
      <c r="P36" s="70"/>
      <c r="Q36" s="47"/>
      <c r="R36" s="20"/>
      <c r="S36" s="49"/>
    </row>
    <row r="37" spans="2:19" ht="27.75" customHeight="1" x14ac:dyDescent="0.15">
      <c r="B37" s="87"/>
      <c r="C37" s="89"/>
      <c r="D37" s="89"/>
      <c r="E37" s="78" t="s">
        <v>48</v>
      </c>
      <c r="F37" s="32"/>
      <c r="G37" s="35"/>
      <c r="H37" s="65"/>
      <c r="I37" s="79"/>
      <c r="J37" s="21"/>
      <c r="K37" s="101"/>
      <c r="L37" s="78" t="s">
        <v>36</v>
      </c>
      <c r="M37" s="71">
        <f t="shared" si="5"/>
        <v>0</v>
      </c>
      <c r="N37" s="47">
        <f>+M37*(O37+S37)</f>
        <v>0</v>
      </c>
      <c r="O37" s="20">
        <f>+'令和6年度  条件'!$C$4</f>
        <v>69.8</v>
      </c>
      <c r="P37" s="70"/>
      <c r="Q37" s="47"/>
      <c r="R37" s="20"/>
      <c r="S37" s="49">
        <f>IF($B$3='令和6年度  条件'!$E$4,'令和6年度  条件'!$F$4,IF($B$3='令和6年度  条件'!$E$5,'令和6年度  条件'!$F$5,IF($B$3='令和6年度  条件'!$E$6,'令和6年度  条件'!$F$6,IF($B$3='令和6年度  条件'!$H$7,'令和6年度  条件'!$F$6))))</f>
        <v>0</v>
      </c>
    </row>
    <row r="38" spans="2:19" ht="27.75" customHeight="1" thickBot="1" x14ac:dyDescent="0.2">
      <c r="B38" s="87"/>
      <c r="C38" s="89"/>
      <c r="D38" s="89"/>
      <c r="E38" s="72" t="s">
        <v>49</v>
      </c>
      <c r="F38" s="32"/>
      <c r="G38" s="35"/>
      <c r="H38" s="65"/>
      <c r="I38" s="37"/>
      <c r="J38" s="21"/>
      <c r="K38" s="101"/>
      <c r="L38" s="72" t="s">
        <v>34</v>
      </c>
      <c r="M38" s="71">
        <f t="shared" si="5"/>
        <v>0</v>
      </c>
      <c r="N38" s="47">
        <f>+M38*(O38+S38)</f>
        <v>0</v>
      </c>
      <c r="O38" s="20">
        <f>+'令和6年度  条件'!$C$4</f>
        <v>69.8</v>
      </c>
      <c r="P38" s="70"/>
      <c r="Q38" s="47"/>
      <c r="R38" s="20"/>
      <c r="S38" s="49">
        <f>IF($B$3='令和6年度  条件'!$H$4,'令和6年度  条件'!$I$4,IF($B$3='令和6年度  条件'!$H$5,'令和6年度  条件'!$I$5,IF($B$3='令和6年度  条件'!$H$6,'令和6年度  条件'!$I$6,IF($B$3='令和6年度  条件'!$H$7,'令和6年度  条件'!$I$7))))</f>
        <v>0</v>
      </c>
    </row>
    <row r="39" spans="2:19" ht="27.75" customHeight="1" thickBot="1" x14ac:dyDescent="0.2">
      <c r="B39" s="87"/>
      <c r="C39" s="89"/>
      <c r="D39" s="89"/>
      <c r="E39" s="72" t="s">
        <v>20</v>
      </c>
      <c r="F39" s="68">
        <f>SUM(F36:F38)</f>
        <v>0</v>
      </c>
      <c r="G39" s="69"/>
      <c r="H39" s="44"/>
      <c r="I39" s="39">
        <f>N39+(H39*'令和6年度  条件'!C4)</f>
        <v>0</v>
      </c>
      <c r="J39" s="21"/>
      <c r="K39" s="101"/>
      <c r="L39" s="72" t="s">
        <v>20</v>
      </c>
      <c r="M39" s="71">
        <f>SUM(M36:M38)</f>
        <v>0</v>
      </c>
      <c r="N39" s="60">
        <f>SUM(N36:N38)</f>
        <v>0</v>
      </c>
      <c r="O39" s="48"/>
      <c r="P39" s="70"/>
      <c r="Q39" s="60"/>
      <c r="R39" s="48"/>
      <c r="S39" s="49"/>
    </row>
    <row r="40" spans="2:19" ht="27.75" customHeight="1" x14ac:dyDescent="0.15">
      <c r="B40" s="22"/>
      <c r="C40" s="22"/>
      <c r="D40" s="22"/>
      <c r="F40" s="23"/>
      <c r="G40" s="23"/>
      <c r="H40" s="24" t="s">
        <v>39</v>
      </c>
      <c r="I40" s="45"/>
      <c r="J40" s="25"/>
      <c r="K40" s="26"/>
    </row>
    <row r="41" spans="2:19" x14ac:dyDescent="0.15">
      <c r="B41" s="22" t="s">
        <v>42</v>
      </c>
    </row>
    <row r="117" spans="15:18" x14ac:dyDescent="0.15">
      <c r="O117" s="9" t="s">
        <v>2</v>
      </c>
      <c r="R117" s="9" t="s">
        <v>2</v>
      </c>
    </row>
    <row r="118" spans="15:18" x14ac:dyDescent="0.15">
      <c r="O118" s="9" t="s">
        <v>3</v>
      </c>
      <c r="R118" s="9" t="s">
        <v>3</v>
      </c>
    </row>
    <row r="119" spans="15:18" x14ac:dyDescent="0.15">
      <c r="O119" s="9" t="s">
        <v>4</v>
      </c>
      <c r="R119" s="9" t="s">
        <v>4</v>
      </c>
    </row>
    <row r="120" spans="15:18" x14ac:dyDescent="0.15">
      <c r="O120" s="9" t="s">
        <v>12</v>
      </c>
      <c r="R120" s="9" t="s">
        <v>12</v>
      </c>
    </row>
  </sheetData>
  <sheetProtection password="CC41" sheet="1" objects="1" scenarios="1"/>
  <mergeCells count="30">
    <mergeCell ref="K36:K39"/>
    <mergeCell ref="K20:K23"/>
    <mergeCell ref="D24:D27"/>
    <mergeCell ref="K24:K27"/>
    <mergeCell ref="D28:D31"/>
    <mergeCell ref="C32:D35"/>
    <mergeCell ref="K32:K35"/>
    <mergeCell ref="P6:R6"/>
    <mergeCell ref="S6:S7"/>
    <mergeCell ref="C8:C19"/>
    <mergeCell ref="D8:D11"/>
    <mergeCell ref="K8:K11"/>
    <mergeCell ref="D12:D15"/>
    <mergeCell ref="K12:K15"/>
    <mergeCell ref="D16:D19"/>
    <mergeCell ref="F6:F7"/>
    <mergeCell ref="G6:G7"/>
    <mergeCell ref="I6:I7"/>
    <mergeCell ref="K6:K7"/>
    <mergeCell ref="L6:L7"/>
    <mergeCell ref="M6:O6"/>
    <mergeCell ref="B2:E2"/>
    <mergeCell ref="B3:E3"/>
    <mergeCell ref="B6:B39"/>
    <mergeCell ref="C6:C7"/>
    <mergeCell ref="D6:D7"/>
    <mergeCell ref="E6:E7"/>
    <mergeCell ref="C20:C31"/>
    <mergeCell ref="D20:D23"/>
    <mergeCell ref="C36:D39"/>
  </mergeCells>
  <phoneticPr fontId="2"/>
  <dataValidations count="1">
    <dataValidation type="list" allowBlank="1" showInputMessage="1" showErrorMessage="1" sqref="B3" xr:uid="{11211453-2262-4236-B40B-8B53F257046B}">
      <formula1>$R$117:$R$120</formula1>
    </dataValidation>
  </dataValidations>
  <printOptions horizontalCentered="1" verticalCentered="1"/>
  <pageMargins left="0.19685039370078741" right="0.19685039370078741" top="0.59055118110236227" bottom="0.11811023622047245" header="0.11811023622047245" footer="0.11811023622047245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963F-983E-413A-88D0-56DE2F33C0F2}">
  <sheetPr codeName="Sheet10"/>
  <dimension ref="B3:I7"/>
  <sheetViews>
    <sheetView workbookViewId="0">
      <selection activeCell="F6" sqref="F6"/>
    </sheetView>
  </sheetViews>
  <sheetFormatPr defaultRowHeight="13.5" x14ac:dyDescent="0.15"/>
  <cols>
    <col min="2" max="2" width="38" customWidth="1"/>
    <col min="3" max="3" width="11" bestFit="1" customWidth="1"/>
    <col min="5" max="5" width="15.625" bestFit="1" customWidth="1"/>
    <col min="6" max="6" width="11" bestFit="1" customWidth="1"/>
    <col min="8" max="8" width="25.625" bestFit="1" customWidth="1"/>
    <col min="9" max="9" width="11" bestFit="1" customWidth="1"/>
  </cols>
  <sheetData>
    <row r="3" spans="2:9" x14ac:dyDescent="0.15">
      <c r="B3" t="s">
        <v>7</v>
      </c>
      <c r="C3" t="s">
        <v>5</v>
      </c>
      <c r="E3" t="s">
        <v>10</v>
      </c>
      <c r="F3" t="s">
        <v>9</v>
      </c>
      <c r="H3" t="s">
        <v>11</v>
      </c>
      <c r="I3" t="s">
        <v>9</v>
      </c>
    </row>
    <row r="4" spans="2:9" x14ac:dyDescent="0.15">
      <c r="B4" t="s">
        <v>57</v>
      </c>
      <c r="C4" s="50">
        <v>69.8</v>
      </c>
      <c r="E4" t="s">
        <v>2</v>
      </c>
      <c r="F4">
        <v>0</v>
      </c>
      <c r="H4" t="s">
        <v>2</v>
      </c>
      <c r="I4">
        <v>0</v>
      </c>
    </row>
    <row r="5" spans="2:9" x14ac:dyDescent="0.15">
      <c r="B5" t="s">
        <v>58</v>
      </c>
      <c r="C5" s="50">
        <v>39.6</v>
      </c>
      <c r="E5" t="s">
        <v>3</v>
      </c>
      <c r="F5">
        <v>1.3</v>
      </c>
      <c r="H5" t="s">
        <v>3</v>
      </c>
      <c r="I5">
        <v>1.3</v>
      </c>
    </row>
    <row r="6" spans="2:9" x14ac:dyDescent="0.15">
      <c r="B6" t="s">
        <v>8</v>
      </c>
      <c r="C6" s="50">
        <v>32.6</v>
      </c>
      <c r="E6" t="s">
        <v>4</v>
      </c>
      <c r="F6" s="2">
        <v>12.2</v>
      </c>
      <c r="H6" t="s">
        <v>4</v>
      </c>
      <c r="I6" s="2">
        <v>3.2</v>
      </c>
    </row>
    <row r="7" spans="2:9" x14ac:dyDescent="0.15">
      <c r="H7" t="s">
        <v>12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A96C-C441-4A5A-8B12-70D478718EA4}">
  <sheetPr codeName="Sheet2">
    <pageSetUpPr fitToPage="1"/>
  </sheetPr>
  <dimension ref="B1:V119"/>
  <sheetViews>
    <sheetView showGridLines="0" showZeros="0" zoomScale="55" zoomScaleNormal="55" workbookViewId="0">
      <selection activeCell="B3" sqref="B3:E3"/>
    </sheetView>
  </sheetViews>
  <sheetFormatPr defaultColWidth="9" defaultRowHeight="19.5" x14ac:dyDescent="0.15"/>
  <cols>
    <col min="1" max="1" width="4" style="9" customWidth="1"/>
    <col min="2" max="2" width="5.625" style="9" customWidth="1"/>
    <col min="3" max="3" width="8.375" style="9" customWidth="1"/>
    <col min="4" max="4" width="9" style="9"/>
    <col min="5" max="5" width="15.625" style="9" customWidth="1"/>
    <col min="6" max="7" width="22.625" style="9" customWidth="1"/>
    <col min="8" max="8" width="23.25" style="9" customWidth="1"/>
    <col min="9" max="9" width="22.125" style="9" customWidth="1"/>
    <col min="10" max="10" width="6.75" style="9" customWidth="1"/>
    <col min="11" max="11" width="13.875" style="9" customWidth="1"/>
    <col min="12" max="12" width="15.625" style="9" customWidth="1"/>
    <col min="13" max="13" width="12.25" style="9" customWidth="1"/>
    <col min="14" max="14" width="21.625" style="9" bestFit="1" customWidth="1"/>
    <col min="15" max="15" width="15.625" style="9" customWidth="1"/>
    <col min="16" max="16" width="12.25" style="9" customWidth="1"/>
    <col min="17" max="17" width="21.625" style="9" bestFit="1" customWidth="1"/>
    <col min="18" max="19" width="15.625" style="9" customWidth="1"/>
    <col min="20" max="20" width="7.75" style="9" customWidth="1"/>
    <col min="21" max="22" width="19.375" style="9" customWidth="1"/>
    <col min="23" max="25" width="9" style="9"/>
    <col min="26" max="27" width="12.75" style="9" customWidth="1"/>
    <col min="28" max="28" width="13.75" style="9" customWidth="1"/>
    <col min="29" max="16384" width="9" style="9"/>
  </cols>
  <sheetData>
    <row r="1" spans="2:22" ht="9.75" customHeight="1" thickBot="1" x14ac:dyDescent="0.2">
      <c r="O1" s="10"/>
      <c r="R1" s="10"/>
      <c r="S1" s="10"/>
      <c r="T1" s="10"/>
      <c r="U1" s="10"/>
    </row>
    <row r="2" spans="2:22" ht="29.25" customHeight="1" x14ac:dyDescent="0.15">
      <c r="B2" s="81" t="s">
        <v>1</v>
      </c>
      <c r="C2" s="82"/>
      <c r="D2" s="82"/>
      <c r="E2" s="83"/>
      <c r="F2" s="11" t="s">
        <v>38</v>
      </c>
      <c r="G2" s="12" t="s">
        <v>37</v>
      </c>
      <c r="H2" s="53"/>
      <c r="I2" s="54"/>
    </row>
    <row r="3" spans="2:22" ht="29.25" customHeight="1" thickBot="1" x14ac:dyDescent="0.2">
      <c r="B3" s="84" t="s">
        <v>4</v>
      </c>
      <c r="C3" s="85"/>
      <c r="D3" s="85"/>
      <c r="E3" s="86"/>
      <c r="F3" s="27">
        <f>I19+I31+I35+I38-I39</f>
        <v>0</v>
      </c>
      <c r="G3" s="28">
        <f>+(I19+I31+I38)/2+I35-I39</f>
        <v>0</v>
      </c>
      <c r="H3" s="55"/>
      <c r="I3" s="56"/>
    </row>
    <row r="4" spans="2:22" ht="14.25" customHeight="1" x14ac:dyDescent="0.15"/>
    <row r="5" spans="2:22" ht="53.25" customHeight="1" x14ac:dyDescent="0.25">
      <c r="B5" s="13" t="s">
        <v>40</v>
      </c>
      <c r="K5" s="14" t="s">
        <v>56</v>
      </c>
      <c r="O5" s="15"/>
      <c r="R5" s="15"/>
      <c r="S5" s="15"/>
      <c r="T5" s="15"/>
      <c r="U5" s="15"/>
      <c r="V5" s="15"/>
    </row>
    <row r="6" spans="2:22" ht="26.25" customHeight="1" x14ac:dyDescent="0.25">
      <c r="B6" s="87" t="s">
        <v>16</v>
      </c>
      <c r="C6" s="88" t="s">
        <v>7</v>
      </c>
      <c r="D6" s="88" t="s">
        <v>32</v>
      </c>
      <c r="E6" s="88" t="s">
        <v>31</v>
      </c>
      <c r="F6" s="98" t="s">
        <v>51</v>
      </c>
      <c r="G6" s="99" t="s">
        <v>52</v>
      </c>
      <c r="H6" s="52" t="s">
        <v>15</v>
      </c>
      <c r="I6" s="93" t="s">
        <v>0</v>
      </c>
      <c r="K6" s="93" t="s">
        <v>13</v>
      </c>
      <c r="L6" s="93" t="s">
        <v>31</v>
      </c>
      <c r="M6" s="90" t="s">
        <v>54</v>
      </c>
      <c r="N6" s="91"/>
      <c r="O6" s="92"/>
      <c r="P6" s="90" t="s">
        <v>55</v>
      </c>
      <c r="Q6" s="91"/>
      <c r="R6" s="92"/>
      <c r="S6" s="93" t="s">
        <v>61</v>
      </c>
      <c r="T6" s="15"/>
      <c r="U6" s="15"/>
      <c r="V6" s="15"/>
    </row>
    <row r="7" spans="2:22" ht="39" customHeight="1" x14ac:dyDescent="0.15">
      <c r="B7" s="87"/>
      <c r="C7" s="88"/>
      <c r="D7" s="88"/>
      <c r="E7" s="88"/>
      <c r="F7" s="98"/>
      <c r="G7" s="100"/>
      <c r="H7" s="51" t="s">
        <v>53</v>
      </c>
      <c r="I7" s="94"/>
      <c r="J7" s="17"/>
      <c r="K7" s="94"/>
      <c r="L7" s="94"/>
      <c r="M7" s="16" t="s">
        <v>28</v>
      </c>
      <c r="N7" s="18" t="s">
        <v>62</v>
      </c>
      <c r="O7" s="16" t="s">
        <v>29</v>
      </c>
      <c r="P7" s="16" t="s">
        <v>59</v>
      </c>
      <c r="Q7" s="18" t="s">
        <v>63</v>
      </c>
      <c r="R7" s="16" t="s">
        <v>60</v>
      </c>
      <c r="S7" s="94"/>
      <c r="U7" s="15"/>
      <c r="V7" s="15"/>
    </row>
    <row r="8" spans="2:22" ht="27.75" customHeight="1" x14ac:dyDescent="0.15">
      <c r="B8" s="87"/>
      <c r="C8" s="89" t="s">
        <v>17</v>
      </c>
      <c r="D8" s="89" t="s">
        <v>18</v>
      </c>
      <c r="E8" s="19" t="s">
        <v>47</v>
      </c>
      <c r="F8" s="29"/>
      <c r="G8" s="61"/>
      <c r="H8" s="62"/>
      <c r="I8" s="63"/>
      <c r="J8" s="17"/>
      <c r="K8" s="95" t="s">
        <v>23</v>
      </c>
      <c r="L8" s="19" t="s">
        <v>35</v>
      </c>
      <c r="M8" s="70">
        <f>F8</f>
        <v>0</v>
      </c>
      <c r="N8" s="47">
        <f>+M8*(O8+S8)</f>
        <v>0</v>
      </c>
      <c r="O8" s="20">
        <f>+'令和5年度  条件'!$C$4</f>
        <v>71.599999999999994</v>
      </c>
      <c r="P8" s="70"/>
      <c r="Q8" s="47"/>
      <c r="R8" s="20"/>
      <c r="S8" s="49"/>
      <c r="U8" s="15"/>
      <c r="V8" s="15"/>
    </row>
    <row r="9" spans="2:22" ht="27.75" customHeight="1" x14ac:dyDescent="0.15">
      <c r="B9" s="87"/>
      <c r="C9" s="89"/>
      <c r="D9" s="89"/>
      <c r="E9" s="19" t="s">
        <v>48</v>
      </c>
      <c r="F9" s="32"/>
      <c r="G9" s="35"/>
      <c r="H9" s="64"/>
      <c r="I9" s="34"/>
      <c r="J9" s="21"/>
      <c r="K9" s="96"/>
      <c r="L9" s="19" t="s">
        <v>36</v>
      </c>
      <c r="M9" s="70">
        <f t="shared" ref="M9:M14" si="0">F9</f>
        <v>0</v>
      </c>
      <c r="N9" s="47">
        <f>+M9*(O9+S9)</f>
        <v>0</v>
      </c>
      <c r="O9" s="20">
        <f>+'令和5年度  条件'!$C$4</f>
        <v>71.599999999999994</v>
      </c>
      <c r="P9" s="70"/>
      <c r="Q9" s="47"/>
      <c r="R9" s="20"/>
      <c r="S9" s="49">
        <f>IF($B$3='令和5年度  条件'!$E$4,'令和5年度  条件'!$F$4,IF($B$3='令和5年度  条件'!$E$5,'令和5年度  条件'!$F$5,IF($B$3='令和5年度  条件'!$E$6,'令和5年度  条件'!$F$6,IF($B$3='令和5年度  条件'!$H$7,'令和5年度  条件'!$F$6))))</f>
        <v>12.2</v>
      </c>
      <c r="U9" s="15"/>
      <c r="V9" s="15"/>
    </row>
    <row r="10" spans="2:22" ht="27.75" customHeight="1" x14ac:dyDescent="0.15">
      <c r="B10" s="87"/>
      <c r="C10" s="89"/>
      <c r="D10" s="89"/>
      <c r="E10" s="19" t="s">
        <v>49</v>
      </c>
      <c r="F10" s="32"/>
      <c r="G10" s="35"/>
      <c r="H10" s="64"/>
      <c r="I10" s="34"/>
      <c r="J10" s="21"/>
      <c r="K10" s="96"/>
      <c r="L10" s="19" t="s">
        <v>34</v>
      </c>
      <c r="M10" s="70">
        <f t="shared" si="0"/>
        <v>0</v>
      </c>
      <c r="N10" s="47">
        <f>+M10*(O10+S10)</f>
        <v>0</v>
      </c>
      <c r="O10" s="20">
        <f>+'令和5年度  条件'!$C$4</f>
        <v>71.599999999999994</v>
      </c>
      <c r="P10" s="70"/>
      <c r="Q10" s="47"/>
      <c r="R10" s="20"/>
      <c r="S10" s="49">
        <f>IF($B$3='令和5年度  条件'!$H$4,'令和5年度  条件'!$I$4,IF($B$3='令和5年度  条件'!$H$5,'令和5年度  条件'!$I$5,IF($B$3='令和5年度  条件'!$H$6,'令和5年度  条件'!$I$6,IF($B$3='令和5年度  条件'!$H$7,'令和5年度  条件'!$I$7))))</f>
        <v>3.2</v>
      </c>
      <c r="U10" s="15"/>
      <c r="V10" s="15"/>
    </row>
    <row r="11" spans="2:22" ht="27.75" customHeight="1" x14ac:dyDescent="0.15">
      <c r="B11" s="87"/>
      <c r="C11" s="89"/>
      <c r="D11" s="89"/>
      <c r="E11" s="19" t="s">
        <v>20</v>
      </c>
      <c r="F11" s="35">
        <f>SUM(F8:F10)</f>
        <v>0</v>
      </c>
      <c r="G11" s="35"/>
      <c r="H11" s="35"/>
      <c r="I11" s="35"/>
      <c r="J11" s="21"/>
      <c r="K11" s="97"/>
      <c r="L11" s="19" t="s">
        <v>20</v>
      </c>
      <c r="M11" s="70">
        <f>SUM(M8:M10)</f>
        <v>0</v>
      </c>
      <c r="N11" s="59">
        <f>SUM(N8:N10)</f>
        <v>0</v>
      </c>
      <c r="O11" s="46"/>
      <c r="P11" s="70"/>
      <c r="Q11" s="59"/>
      <c r="R11" s="46"/>
      <c r="S11" s="49"/>
      <c r="U11" s="15"/>
      <c r="V11" s="15"/>
    </row>
    <row r="12" spans="2:22" ht="27.75" customHeight="1" x14ac:dyDescent="0.15">
      <c r="B12" s="87"/>
      <c r="C12" s="89"/>
      <c r="D12" s="89" t="s">
        <v>19</v>
      </c>
      <c r="E12" s="19" t="s">
        <v>47</v>
      </c>
      <c r="F12" s="32"/>
      <c r="G12" s="35"/>
      <c r="H12" s="64"/>
      <c r="I12" s="34"/>
      <c r="J12" s="21"/>
      <c r="K12" s="95" t="s">
        <v>24</v>
      </c>
      <c r="L12" s="19" t="s">
        <v>35</v>
      </c>
      <c r="M12" s="70">
        <f>F12</f>
        <v>0</v>
      </c>
      <c r="N12" s="47">
        <f>+M12*(O12+S12)</f>
        <v>0</v>
      </c>
      <c r="O12" s="20">
        <f>+'令和5年度  条件'!$C$4</f>
        <v>71.599999999999994</v>
      </c>
      <c r="P12" s="70"/>
      <c r="Q12" s="47"/>
      <c r="R12" s="20"/>
      <c r="S12" s="49"/>
      <c r="U12" s="15"/>
      <c r="V12" s="15"/>
    </row>
    <row r="13" spans="2:22" ht="27.75" customHeight="1" x14ac:dyDescent="0.15">
      <c r="B13" s="87"/>
      <c r="C13" s="89"/>
      <c r="D13" s="89"/>
      <c r="E13" s="19" t="s">
        <v>48</v>
      </c>
      <c r="F13" s="32"/>
      <c r="G13" s="32"/>
      <c r="H13" s="64"/>
      <c r="I13" s="34"/>
      <c r="J13" s="21"/>
      <c r="K13" s="96"/>
      <c r="L13" s="19" t="s">
        <v>36</v>
      </c>
      <c r="M13" s="70">
        <f t="shared" si="0"/>
        <v>0</v>
      </c>
      <c r="N13" s="47">
        <f>+M13*(O13+S13)</f>
        <v>0</v>
      </c>
      <c r="O13" s="20">
        <f>+'令和5年度  条件'!$C$4</f>
        <v>71.599999999999994</v>
      </c>
      <c r="P13" s="70">
        <f>G13</f>
        <v>0</v>
      </c>
      <c r="Q13" s="47">
        <f>+P13*(R13+S13)</f>
        <v>0</v>
      </c>
      <c r="R13" s="20">
        <f>+'令和5年度  条件'!$C$5</f>
        <v>41.5</v>
      </c>
      <c r="S13" s="49">
        <f>IF($B$3='令和5年度  条件'!$E$4,'令和5年度  条件'!$F$4,IF($B$3='令和5年度  条件'!$E$5,'令和5年度  条件'!$F$5,IF($B$3='令和5年度  条件'!$E$6,'令和5年度  条件'!$F$6,IF($B$3='令和5年度  条件'!$H$7,'令和5年度  条件'!$F$6))))</f>
        <v>12.2</v>
      </c>
      <c r="U13" s="15"/>
      <c r="V13" s="15"/>
    </row>
    <row r="14" spans="2:22" ht="27.75" customHeight="1" x14ac:dyDescent="0.15">
      <c r="B14" s="87"/>
      <c r="C14" s="89"/>
      <c r="D14" s="89"/>
      <c r="E14" s="19" t="s">
        <v>49</v>
      </c>
      <c r="F14" s="32"/>
      <c r="G14" s="32"/>
      <c r="H14" s="64"/>
      <c r="I14" s="34"/>
      <c r="J14" s="21"/>
      <c r="K14" s="96"/>
      <c r="L14" s="19" t="s">
        <v>34</v>
      </c>
      <c r="M14" s="70">
        <f t="shared" si="0"/>
        <v>0</v>
      </c>
      <c r="N14" s="47">
        <f>+M14*(O14+S14)</f>
        <v>0</v>
      </c>
      <c r="O14" s="20">
        <f>+'令和5年度  条件'!$C$4</f>
        <v>71.599999999999994</v>
      </c>
      <c r="P14" s="70">
        <f>G14</f>
        <v>0</v>
      </c>
      <c r="Q14" s="47">
        <f>+P14*(R14+S14)</f>
        <v>0</v>
      </c>
      <c r="R14" s="20">
        <f>+'令和5年度  条件'!$C$5</f>
        <v>41.5</v>
      </c>
      <c r="S14" s="49">
        <f>IF($B$3='令和5年度  条件'!$H$4,'令和5年度  条件'!$I$4,IF($B$3='令和5年度  条件'!$H$5,'令和5年度  条件'!$I$5,IF($B$3='令和5年度  条件'!$H$6,'令和5年度  条件'!$I$6,IF($B$3='令和5年度  条件'!$H$7,'令和5年度  条件'!$I$7))))</f>
        <v>3.2</v>
      </c>
      <c r="U14" s="15"/>
      <c r="V14" s="15"/>
    </row>
    <row r="15" spans="2:22" ht="27.75" customHeight="1" x14ac:dyDescent="0.15">
      <c r="B15" s="87"/>
      <c r="C15" s="89"/>
      <c r="D15" s="89"/>
      <c r="E15" s="19" t="s">
        <v>20</v>
      </c>
      <c r="F15" s="35">
        <f>SUM(F12:F14)</f>
        <v>0</v>
      </c>
      <c r="G15" s="35">
        <f>SUM(G12:G14)</f>
        <v>0</v>
      </c>
      <c r="H15" s="35"/>
      <c r="I15" s="34"/>
      <c r="J15" s="21"/>
      <c r="K15" s="97"/>
      <c r="L15" s="19" t="s">
        <v>20</v>
      </c>
      <c r="M15" s="70">
        <f>SUM(M12:M14)</f>
        <v>0</v>
      </c>
      <c r="N15" s="59">
        <f t="shared" ref="N15" si="1">SUM(N12:N14)</f>
        <v>0</v>
      </c>
      <c r="O15" s="46"/>
      <c r="P15" s="70">
        <f>SUM(P12:P14)</f>
        <v>0</v>
      </c>
      <c r="Q15" s="59">
        <f>SUM(Q12:Q14)</f>
        <v>0</v>
      </c>
      <c r="R15" s="46"/>
      <c r="S15" s="49"/>
      <c r="U15" s="15"/>
      <c r="V15" s="15"/>
    </row>
    <row r="16" spans="2:22" ht="27.75" customHeight="1" x14ac:dyDescent="0.15">
      <c r="B16" s="87"/>
      <c r="C16" s="89"/>
      <c r="D16" s="89" t="s">
        <v>50</v>
      </c>
      <c r="E16" s="19" t="s">
        <v>47</v>
      </c>
      <c r="F16" s="35">
        <f>F8+F12</f>
        <v>0</v>
      </c>
      <c r="G16" s="35"/>
      <c r="H16" s="64"/>
      <c r="I16" s="34"/>
      <c r="J16" s="21"/>
      <c r="U16" s="15"/>
      <c r="V16" s="15"/>
    </row>
    <row r="17" spans="2:22" ht="27.75" customHeight="1" x14ac:dyDescent="0.15">
      <c r="B17" s="87"/>
      <c r="C17" s="89"/>
      <c r="D17" s="89"/>
      <c r="E17" s="19" t="s">
        <v>48</v>
      </c>
      <c r="F17" s="35">
        <f>F9+F13</f>
        <v>0</v>
      </c>
      <c r="G17" s="35">
        <f>G9+G13</f>
        <v>0</v>
      </c>
      <c r="H17" s="65"/>
      <c r="I17" s="37"/>
      <c r="J17" s="21"/>
      <c r="U17" s="15"/>
      <c r="V17" s="15"/>
    </row>
    <row r="18" spans="2:22" ht="27.75" customHeight="1" thickBot="1" x14ac:dyDescent="0.2">
      <c r="B18" s="87"/>
      <c r="C18" s="89"/>
      <c r="D18" s="89"/>
      <c r="E18" s="19" t="s">
        <v>49</v>
      </c>
      <c r="F18" s="35">
        <f>F10+F14</f>
        <v>0</v>
      </c>
      <c r="G18" s="35">
        <f>G10+G14</f>
        <v>0</v>
      </c>
      <c r="H18" s="58"/>
      <c r="I18" s="57"/>
      <c r="J18" s="21"/>
      <c r="U18" s="15"/>
      <c r="V18" s="15"/>
    </row>
    <row r="19" spans="2:22" ht="27.75" customHeight="1" thickBot="1" x14ac:dyDescent="0.2">
      <c r="B19" s="87"/>
      <c r="C19" s="89"/>
      <c r="D19" s="89"/>
      <c r="E19" s="19" t="s">
        <v>20</v>
      </c>
      <c r="F19" s="35">
        <f>SUM(F16:F18)</f>
        <v>0</v>
      </c>
      <c r="G19" s="35">
        <f>SUM(G16:G18)</f>
        <v>0</v>
      </c>
      <c r="H19" s="38"/>
      <c r="I19" s="39">
        <f>+N11+N15+Q15+(H18*'令和5年度  条件'!C4)+(H19*'令和5年度  条件'!C4)</f>
        <v>0</v>
      </c>
      <c r="J19" s="21"/>
      <c r="U19" s="15"/>
      <c r="V19" s="15"/>
    </row>
    <row r="20" spans="2:22" ht="27.75" customHeight="1" x14ac:dyDescent="0.15">
      <c r="B20" s="87"/>
      <c r="C20" s="89" t="s">
        <v>21</v>
      </c>
      <c r="D20" s="89" t="s">
        <v>18</v>
      </c>
      <c r="E20" s="19" t="s">
        <v>47</v>
      </c>
      <c r="F20" s="32"/>
      <c r="G20" s="35"/>
      <c r="H20" s="65"/>
      <c r="I20" s="41"/>
      <c r="J20" s="21"/>
      <c r="K20" s="95" t="s">
        <v>25</v>
      </c>
      <c r="L20" s="19" t="s">
        <v>35</v>
      </c>
      <c r="M20" s="71">
        <f>F20</f>
        <v>0</v>
      </c>
      <c r="N20" s="47">
        <f>+M20*(O20+S20)</f>
        <v>0</v>
      </c>
      <c r="O20" s="20">
        <f>+'令和5年度  条件'!$C$4</f>
        <v>71.599999999999994</v>
      </c>
      <c r="P20" s="70"/>
      <c r="Q20" s="47"/>
      <c r="R20" s="20"/>
      <c r="S20" s="49"/>
      <c r="U20" s="15"/>
      <c r="V20" s="15"/>
    </row>
    <row r="21" spans="2:22" ht="27.75" customHeight="1" x14ac:dyDescent="0.15">
      <c r="B21" s="87"/>
      <c r="C21" s="89"/>
      <c r="D21" s="89"/>
      <c r="E21" s="19" t="s">
        <v>48</v>
      </c>
      <c r="F21" s="32"/>
      <c r="G21" s="35"/>
      <c r="H21" s="64"/>
      <c r="I21" s="34"/>
      <c r="J21" s="21"/>
      <c r="K21" s="96"/>
      <c r="L21" s="19" t="s">
        <v>36</v>
      </c>
      <c r="M21" s="71">
        <f t="shared" ref="M21:M26" si="2">F21</f>
        <v>0</v>
      </c>
      <c r="N21" s="47">
        <f>+M21*(O21+S21)</f>
        <v>0</v>
      </c>
      <c r="O21" s="20">
        <f>+'令和5年度  条件'!$C$4</f>
        <v>71.599999999999994</v>
      </c>
      <c r="P21" s="70"/>
      <c r="Q21" s="47"/>
      <c r="R21" s="20"/>
      <c r="S21" s="49">
        <f>IF($B$3='令和5年度  条件'!$E$4,'令和5年度  条件'!$F$4,IF($B$3='令和5年度  条件'!$E$5,'令和5年度  条件'!$F$5,IF($B$3='令和5年度  条件'!$E$6,'令和5年度  条件'!$F$6,IF($B$3='令和5年度  条件'!$H$7,'令和5年度  条件'!$F$6))))</f>
        <v>12.2</v>
      </c>
      <c r="U21" s="15"/>
      <c r="V21" s="15"/>
    </row>
    <row r="22" spans="2:22" ht="27.75" customHeight="1" x14ac:dyDescent="0.15">
      <c r="B22" s="87"/>
      <c r="C22" s="89"/>
      <c r="D22" s="89"/>
      <c r="E22" s="19" t="s">
        <v>49</v>
      </c>
      <c r="F22" s="32"/>
      <c r="G22" s="35"/>
      <c r="H22" s="66"/>
      <c r="I22" s="34"/>
      <c r="J22" s="21"/>
      <c r="K22" s="96"/>
      <c r="L22" s="19" t="s">
        <v>34</v>
      </c>
      <c r="M22" s="71">
        <f t="shared" si="2"/>
        <v>0</v>
      </c>
      <c r="N22" s="47">
        <f>+M22*(O22+S22)</f>
        <v>0</v>
      </c>
      <c r="O22" s="20">
        <f>+'令和5年度  条件'!$C$4</f>
        <v>71.599999999999994</v>
      </c>
      <c r="P22" s="70"/>
      <c r="Q22" s="47"/>
      <c r="R22" s="20"/>
      <c r="S22" s="49">
        <f>IF($B$3='令和5年度  条件'!$H$4,'令和5年度  条件'!$I$4,IF($B$3='令和5年度  条件'!$H$5,'令和5年度  条件'!$I$5,IF($B$3='令和5年度  条件'!$H$6,'令和5年度  条件'!$I$6,IF($B$3='令和5年度  条件'!$H$7,'令和5年度  条件'!$I$7))))</f>
        <v>3.2</v>
      </c>
      <c r="U22" s="15"/>
      <c r="V22" s="15"/>
    </row>
    <row r="23" spans="2:22" ht="27.75" customHeight="1" x14ac:dyDescent="0.15">
      <c r="B23" s="87"/>
      <c r="C23" s="89"/>
      <c r="D23" s="89"/>
      <c r="E23" s="19" t="s">
        <v>20</v>
      </c>
      <c r="F23" s="35">
        <f>SUM(F20:F22)</f>
        <v>0</v>
      </c>
      <c r="G23" s="35"/>
      <c r="H23" s="66"/>
      <c r="I23" s="34"/>
      <c r="J23" s="21"/>
      <c r="K23" s="97"/>
      <c r="L23" s="19" t="s">
        <v>20</v>
      </c>
      <c r="M23" s="71">
        <f>SUM(M20:M22)</f>
        <v>0</v>
      </c>
      <c r="N23" s="60">
        <f>SUM(N20:N22)</f>
        <v>0</v>
      </c>
      <c r="O23" s="48"/>
      <c r="P23" s="70"/>
      <c r="Q23" s="48"/>
      <c r="R23" s="48"/>
      <c r="S23" s="49"/>
      <c r="U23" s="15"/>
      <c r="V23" s="15"/>
    </row>
    <row r="24" spans="2:22" ht="27.75" customHeight="1" x14ac:dyDescent="0.15">
      <c r="B24" s="87"/>
      <c r="C24" s="89"/>
      <c r="D24" s="89" t="s">
        <v>19</v>
      </c>
      <c r="E24" s="19" t="s">
        <v>47</v>
      </c>
      <c r="F24" s="32"/>
      <c r="G24" s="35"/>
      <c r="H24" s="66"/>
      <c r="I24" s="34"/>
      <c r="J24" s="21"/>
      <c r="K24" s="95" t="s">
        <v>26</v>
      </c>
      <c r="L24" s="19" t="s">
        <v>35</v>
      </c>
      <c r="M24" s="71">
        <f t="shared" si="2"/>
        <v>0</v>
      </c>
      <c r="N24" s="47">
        <f>+M24*(O24+S24)</f>
        <v>0</v>
      </c>
      <c r="O24" s="20">
        <f>+'令和5年度  条件'!$C$4</f>
        <v>71.599999999999994</v>
      </c>
      <c r="P24" s="70"/>
      <c r="Q24" s="47"/>
      <c r="R24" s="20"/>
      <c r="S24" s="49"/>
      <c r="U24" s="15"/>
      <c r="V24" s="15"/>
    </row>
    <row r="25" spans="2:22" ht="27.75" customHeight="1" x14ac:dyDescent="0.15">
      <c r="B25" s="87"/>
      <c r="C25" s="89"/>
      <c r="D25" s="89"/>
      <c r="E25" s="19" t="s">
        <v>48</v>
      </c>
      <c r="F25" s="32"/>
      <c r="G25" s="32"/>
      <c r="H25" s="66"/>
      <c r="I25" s="43"/>
      <c r="K25" s="96"/>
      <c r="L25" s="19" t="s">
        <v>36</v>
      </c>
      <c r="M25" s="71">
        <f t="shared" si="2"/>
        <v>0</v>
      </c>
      <c r="N25" s="47">
        <f>+M25*(O25+S25)</f>
        <v>0</v>
      </c>
      <c r="O25" s="20">
        <f>+'令和5年度  条件'!$C$4</f>
        <v>71.599999999999994</v>
      </c>
      <c r="P25" s="70">
        <f>G25</f>
        <v>0</v>
      </c>
      <c r="Q25" s="47">
        <f>+P25*(R25+S25)</f>
        <v>0</v>
      </c>
      <c r="R25" s="20">
        <f>+'令和5年度  条件'!$C$5</f>
        <v>41.5</v>
      </c>
      <c r="S25" s="49">
        <f>IF($B$3='令和5年度  条件'!$E$4,'令和5年度  条件'!$F$4,IF($B$3='令和5年度  条件'!$E$5,'令和5年度  条件'!$F$5,IF($B$3='令和5年度  条件'!$E$6,'令和5年度  条件'!$F$6,IF($B$3='令和5年度  条件'!$H$7,'令和5年度  条件'!$F$6))))</f>
        <v>12.2</v>
      </c>
      <c r="U25" s="15"/>
      <c r="V25" s="15"/>
    </row>
    <row r="26" spans="2:22" ht="27.75" customHeight="1" x14ac:dyDescent="0.15">
      <c r="B26" s="87"/>
      <c r="C26" s="89"/>
      <c r="D26" s="89"/>
      <c r="E26" s="19" t="s">
        <v>49</v>
      </c>
      <c r="F26" s="32"/>
      <c r="G26" s="32"/>
      <c r="H26" s="64"/>
      <c r="I26" s="34"/>
      <c r="K26" s="96"/>
      <c r="L26" s="19" t="s">
        <v>34</v>
      </c>
      <c r="M26" s="71">
        <f t="shared" si="2"/>
        <v>0</v>
      </c>
      <c r="N26" s="47">
        <f>+M26*(O26+S26)</f>
        <v>0</v>
      </c>
      <c r="O26" s="20">
        <f>+'令和5年度  条件'!$C$4</f>
        <v>71.599999999999994</v>
      </c>
      <c r="P26" s="70">
        <f t="shared" ref="P26" si="3">G26</f>
        <v>0</v>
      </c>
      <c r="Q26" s="47">
        <f>+P26*(R26+S26)</f>
        <v>0</v>
      </c>
      <c r="R26" s="20">
        <f>+'令和5年度  条件'!$C$5</f>
        <v>41.5</v>
      </c>
      <c r="S26" s="49">
        <f>IF($B$3='令和5年度  条件'!$H$4,'令和5年度  条件'!$I$4,IF($B$3='令和5年度  条件'!$H$5,'令和5年度  条件'!$I$5,IF($B$3='令和5年度  条件'!$H$6,'令和5年度  条件'!$I$6,IF($B$3='令和5年度  条件'!$H$7,'令和5年度  条件'!$I$7))))</f>
        <v>3.2</v>
      </c>
      <c r="U26" s="15"/>
      <c r="V26" s="15"/>
    </row>
    <row r="27" spans="2:22" ht="27.75" customHeight="1" x14ac:dyDescent="0.15">
      <c r="B27" s="87"/>
      <c r="C27" s="89"/>
      <c r="D27" s="89"/>
      <c r="E27" s="19" t="s">
        <v>20</v>
      </c>
      <c r="F27" s="35">
        <f>SUM(F24:F26)</f>
        <v>0</v>
      </c>
      <c r="G27" s="35">
        <f>SUM(G24:G26)</f>
        <v>0</v>
      </c>
      <c r="H27" s="64"/>
      <c r="I27" s="34"/>
      <c r="K27" s="97"/>
      <c r="L27" s="19" t="s">
        <v>20</v>
      </c>
      <c r="M27" s="71">
        <f>SUM(M24:M26)</f>
        <v>0</v>
      </c>
      <c r="N27" s="60">
        <f>SUM(N24:N26)</f>
        <v>0</v>
      </c>
      <c r="O27" s="48"/>
      <c r="P27" s="70">
        <f>G27</f>
        <v>0</v>
      </c>
      <c r="Q27" s="60">
        <f>SUM(Q24:Q26)</f>
        <v>0</v>
      </c>
      <c r="R27" s="48"/>
      <c r="S27" s="49"/>
      <c r="U27" s="15"/>
      <c r="V27" s="15"/>
    </row>
    <row r="28" spans="2:22" ht="27.75" customHeight="1" x14ac:dyDescent="0.15">
      <c r="B28" s="87"/>
      <c r="C28" s="89"/>
      <c r="D28" s="89" t="s">
        <v>50</v>
      </c>
      <c r="E28" s="19" t="s">
        <v>47</v>
      </c>
      <c r="F28" s="35">
        <f>F20+F24</f>
        <v>0</v>
      </c>
      <c r="G28" s="35"/>
      <c r="H28" s="64"/>
      <c r="I28" s="34"/>
      <c r="J28" s="21"/>
      <c r="U28" s="15"/>
      <c r="V28" s="15"/>
    </row>
    <row r="29" spans="2:22" ht="27.75" customHeight="1" x14ac:dyDescent="0.15">
      <c r="B29" s="87"/>
      <c r="C29" s="89"/>
      <c r="D29" s="89"/>
      <c r="E29" s="19" t="s">
        <v>48</v>
      </c>
      <c r="F29" s="35">
        <f t="shared" ref="F29:G31" si="4">F21+F25</f>
        <v>0</v>
      </c>
      <c r="G29" s="35">
        <f>G21+G25</f>
        <v>0</v>
      </c>
      <c r="H29" s="65"/>
      <c r="I29" s="37"/>
      <c r="J29" s="21"/>
      <c r="U29" s="15"/>
      <c r="V29" s="15"/>
    </row>
    <row r="30" spans="2:22" ht="27.75" customHeight="1" thickBot="1" x14ac:dyDescent="0.2">
      <c r="B30" s="87"/>
      <c r="C30" s="89"/>
      <c r="D30" s="89"/>
      <c r="E30" s="19" t="s">
        <v>49</v>
      </c>
      <c r="F30" s="35">
        <f t="shared" si="4"/>
        <v>0</v>
      </c>
      <c r="G30" s="35">
        <f t="shared" si="4"/>
        <v>0</v>
      </c>
      <c r="H30" s="38"/>
      <c r="I30" s="57"/>
      <c r="J30" s="21"/>
      <c r="U30" s="15"/>
      <c r="V30" s="15"/>
    </row>
    <row r="31" spans="2:22" ht="27.75" customHeight="1" thickBot="1" x14ac:dyDescent="0.2">
      <c r="B31" s="87"/>
      <c r="C31" s="89"/>
      <c r="D31" s="89"/>
      <c r="E31" s="19" t="s">
        <v>20</v>
      </c>
      <c r="F31" s="35">
        <f t="shared" si="4"/>
        <v>0</v>
      </c>
      <c r="G31" s="35">
        <f t="shared" si="4"/>
        <v>0</v>
      </c>
      <c r="H31" s="38"/>
      <c r="I31" s="39">
        <f>+N23+N27+Q27+(H30*'令和5年度  条件'!C4)+(H31*'令和5年度  条件'!C4)</f>
        <v>0</v>
      </c>
      <c r="J31" s="21"/>
      <c r="U31" s="15"/>
      <c r="V31" s="15"/>
    </row>
    <row r="32" spans="2:22" ht="27.75" customHeight="1" x14ac:dyDescent="0.15">
      <c r="B32" s="87"/>
      <c r="C32" s="89" t="s">
        <v>8</v>
      </c>
      <c r="D32" s="89"/>
      <c r="E32" s="19" t="s">
        <v>47</v>
      </c>
      <c r="F32" s="32"/>
      <c r="G32" s="35"/>
      <c r="H32" s="65"/>
      <c r="I32" s="41"/>
      <c r="J32" s="21"/>
      <c r="K32" s="102" t="s">
        <v>8</v>
      </c>
      <c r="L32" s="19" t="s">
        <v>35</v>
      </c>
      <c r="M32" s="71">
        <f>F32</f>
        <v>0</v>
      </c>
      <c r="N32" s="47">
        <f>+M32*(O32+S32)</f>
        <v>0</v>
      </c>
      <c r="O32" s="20">
        <f>+'令和5年度  条件'!$C$6</f>
        <v>35.200000000000003</v>
      </c>
      <c r="P32" s="70"/>
      <c r="Q32" s="47"/>
      <c r="R32" s="20"/>
      <c r="S32" s="49"/>
      <c r="U32" s="15"/>
      <c r="V32" s="15"/>
    </row>
    <row r="33" spans="2:19" ht="27.75" customHeight="1" x14ac:dyDescent="0.15">
      <c r="B33" s="87"/>
      <c r="C33" s="89"/>
      <c r="D33" s="89"/>
      <c r="E33" s="19" t="s">
        <v>48</v>
      </c>
      <c r="F33" s="32"/>
      <c r="G33" s="35"/>
      <c r="H33" s="65"/>
      <c r="I33" s="37"/>
      <c r="J33" s="21"/>
      <c r="K33" s="103"/>
      <c r="L33" s="19" t="s">
        <v>36</v>
      </c>
      <c r="M33" s="71">
        <f t="shared" ref="M33:M37" si="5">F33</f>
        <v>0</v>
      </c>
      <c r="N33" s="47">
        <f>+M33*(O33+S33)</f>
        <v>0</v>
      </c>
      <c r="O33" s="20">
        <f>+'令和5年度  条件'!$C$6</f>
        <v>35.200000000000003</v>
      </c>
      <c r="P33" s="70"/>
      <c r="Q33" s="47"/>
      <c r="R33" s="20"/>
      <c r="S33" s="49">
        <f>IF($B$3='令和5年度  条件'!$E$4,'令和5年度  条件'!$F$4,IF($B$3='令和5年度  条件'!$E$5,'令和5年度  条件'!$F$5,IF($B$3='令和5年度  条件'!$E$6,'令和5年度  条件'!$F$6,IF($B$3='令和5年度  条件'!$H$7,'令和5年度  条件'!$F$6))))</f>
        <v>12.2</v>
      </c>
    </row>
    <row r="34" spans="2:19" ht="27.75" customHeight="1" thickBot="1" x14ac:dyDescent="0.2">
      <c r="B34" s="87"/>
      <c r="C34" s="89"/>
      <c r="D34" s="89"/>
      <c r="E34" s="19" t="s">
        <v>49</v>
      </c>
      <c r="F34" s="32"/>
      <c r="G34" s="67"/>
      <c r="H34" s="38"/>
      <c r="I34" s="57"/>
      <c r="J34" s="21"/>
      <c r="K34" s="103"/>
      <c r="L34" s="19" t="s">
        <v>34</v>
      </c>
      <c r="M34" s="71">
        <f t="shared" si="5"/>
        <v>0</v>
      </c>
      <c r="N34" s="47">
        <f t="shared" ref="N34" si="6">+M34*(O34+S34)</f>
        <v>0</v>
      </c>
      <c r="O34" s="20">
        <f>+'令和5年度  条件'!$C$6</f>
        <v>35.200000000000003</v>
      </c>
      <c r="P34" s="70"/>
      <c r="Q34" s="47"/>
      <c r="R34" s="20"/>
      <c r="S34" s="49">
        <f>IF($B$3='令和5年度  条件'!$H$4,'令和5年度  条件'!$I$4,IF($B$3='令和5年度  条件'!$H$5,'令和5年度  条件'!$I$5,IF($B$3='令和5年度  条件'!$H$6,'令和5年度  条件'!$I$6,IF($B$3='令和5年度  条件'!$H$7,'令和5年度  条件'!$I$7))))</f>
        <v>3.2</v>
      </c>
    </row>
    <row r="35" spans="2:19" ht="27.75" customHeight="1" thickBot="1" x14ac:dyDescent="0.2">
      <c r="B35" s="87"/>
      <c r="C35" s="89"/>
      <c r="D35" s="89"/>
      <c r="E35" s="19" t="s">
        <v>20</v>
      </c>
      <c r="F35" s="35">
        <f>SUM(F32:F34)</f>
        <v>0</v>
      </c>
      <c r="G35" s="67"/>
      <c r="H35" s="38"/>
      <c r="I35" s="39">
        <f>+N35+(H34*'令和5年度  条件'!C6)+(H35*'令和5年度  条件'!C6)</f>
        <v>0</v>
      </c>
      <c r="J35" s="21"/>
      <c r="K35" s="104"/>
      <c r="L35" s="19" t="s">
        <v>20</v>
      </c>
      <c r="M35" s="71">
        <f>SUM(M32:M34)</f>
        <v>0</v>
      </c>
      <c r="N35" s="60">
        <f>SUM(N32:N34)</f>
        <v>0</v>
      </c>
      <c r="O35" s="48"/>
      <c r="P35" s="70"/>
      <c r="Q35" s="48"/>
      <c r="R35" s="48"/>
      <c r="S35" s="49"/>
    </row>
    <row r="36" spans="2:19" ht="27.75" customHeight="1" x14ac:dyDescent="0.15">
      <c r="B36" s="87"/>
      <c r="C36" s="89" t="s">
        <v>22</v>
      </c>
      <c r="D36" s="89"/>
      <c r="E36" s="19" t="s">
        <v>47</v>
      </c>
      <c r="F36" s="32"/>
      <c r="G36" s="35"/>
      <c r="H36" s="65"/>
      <c r="I36" s="41"/>
      <c r="J36" s="21"/>
      <c r="K36" s="101" t="s">
        <v>27</v>
      </c>
      <c r="L36" s="19" t="s">
        <v>35</v>
      </c>
      <c r="M36" s="71">
        <f t="shared" si="5"/>
        <v>0</v>
      </c>
      <c r="N36" s="47">
        <f>+M36*(O36+S36)</f>
        <v>0</v>
      </c>
      <c r="O36" s="20">
        <f>+'令和5年度  条件'!$C$4</f>
        <v>71.599999999999994</v>
      </c>
      <c r="P36" s="70"/>
      <c r="Q36" s="47"/>
      <c r="R36" s="20"/>
      <c r="S36" s="49"/>
    </row>
    <row r="37" spans="2:19" ht="27.75" customHeight="1" thickBot="1" x14ac:dyDescent="0.2">
      <c r="B37" s="87"/>
      <c r="C37" s="89"/>
      <c r="D37" s="89"/>
      <c r="E37" s="19" t="s">
        <v>49</v>
      </c>
      <c r="F37" s="32"/>
      <c r="G37" s="35"/>
      <c r="H37" s="65"/>
      <c r="I37" s="37"/>
      <c r="J37" s="21"/>
      <c r="K37" s="101"/>
      <c r="L37" s="19" t="s">
        <v>34</v>
      </c>
      <c r="M37" s="71">
        <f t="shared" si="5"/>
        <v>0</v>
      </c>
      <c r="N37" s="47">
        <f>+M37*(O37+S37)</f>
        <v>0</v>
      </c>
      <c r="O37" s="20">
        <f>+'令和5年度  条件'!$C$4</f>
        <v>71.599999999999994</v>
      </c>
      <c r="P37" s="70"/>
      <c r="Q37" s="47"/>
      <c r="R37" s="20"/>
      <c r="S37" s="49">
        <f>IF($B$3='令和5年度  条件'!$H$4,'令和5年度  条件'!$I$4,IF($B$3='令和5年度  条件'!$H$5,'令和5年度  条件'!$I$5,IF($B$3='令和5年度  条件'!$H$6,'令和5年度  条件'!$I$6,IF($B$3='令和5年度  条件'!$H$7,'令和5年度  条件'!$I$7))))</f>
        <v>3.2</v>
      </c>
    </row>
    <row r="38" spans="2:19" ht="27.75" customHeight="1" thickBot="1" x14ac:dyDescent="0.2">
      <c r="B38" s="87"/>
      <c r="C38" s="89"/>
      <c r="D38" s="89"/>
      <c r="E38" s="19" t="s">
        <v>20</v>
      </c>
      <c r="F38" s="68">
        <f>SUM(F36:F37)</f>
        <v>0</v>
      </c>
      <c r="G38" s="69"/>
      <c r="H38" s="44"/>
      <c r="I38" s="39">
        <f>N38+(H38*'令和5年度  条件'!C4)</f>
        <v>0</v>
      </c>
      <c r="J38" s="21"/>
      <c r="K38" s="101"/>
      <c r="L38" s="19" t="s">
        <v>20</v>
      </c>
      <c r="M38" s="71">
        <f>SUM(M36:M37)</f>
        <v>0</v>
      </c>
      <c r="N38" s="60">
        <f>SUM(N36:N37)</f>
        <v>0</v>
      </c>
      <c r="O38" s="48"/>
      <c r="P38" s="70"/>
      <c r="Q38" s="60"/>
      <c r="R38" s="48"/>
      <c r="S38" s="49"/>
    </row>
    <row r="39" spans="2:19" ht="27.75" customHeight="1" x14ac:dyDescent="0.15">
      <c r="B39" s="22"/>
      <c r="C39" s="22"/>
      <c r="D39" s="22"/>
      <c r="F39" s="23"/>
      <c r="G39" s="23"/>
      <c r="H39" s="24" t="s">
        <v>39</v>
      </c>
      <c r="I39" s="45"/>
      <c r="J39" s="25"/>
      <c r="K39" s="26"/>
    </row>
    <row r="40" spans="2:19" x14ac:dyDescent="0.15">
      <c r="B40" s="22" t="s">
        <v>42</v>
      </c>
    </row>
    <row r="116" spans="15:18" x14ac:dyDescent="0.15">
      <c r="O116" s="9" t="s">
        <v>2</v>
      </c>
      <c r="R116" s="9" t="s">
        <v>2</v>
      </c>
    </row>
    <row r="117" spans="15:18" x14ac:dyDescent="0.15">
      <c r="O117" s="9" t="s">
        <v>3</v>
      </c>
      <c r="R117" s="9" t="s">
        <v>3</v>
      </c>
    </row>
    <row r="118" spans="15:18" x14ac:dyDescent="0.15">
      <c r="O118" s="9" t="s">
        <v>4</v>
      </c>
      <c r="R118" s="9" t="s">
        <v>4</v>
      </c>
    </row>
    <row r="119" spans="15:18" x14ac:dyDescent="0.15">
      <c r="O119" s="9" t="s">
        <v>12</v>
      </c>
      <c r="R119" s="9" t="s">
        <v>12</v>
      </c>
    </row>
  </sheetData>
  <sheetProtection password="CC41" sheet="1" objects="1" scenarios="1"/>
  <mergeCells count="30">
    <mergeCell ref="K36:K38"/>
    <mergeCell ref="D8:D11"/>
    <mergeCell ref="D12:D15"/>
    <mergeCell ref="D16:D19"/>
    <mergeCell ref="D28:D31"/>
    <mergeCell ref="D24:D27"/>
    <mergeCell ref="K8:K11"/>
    <mergeCell ref="K12:K15"/>
    <mergeCell ref="K20:K23"/>
    <mergeCell ref="K24:K27"/>
    <mergeCell ref="K32:K35"/>
    <mergeCell ref="B3:E3"/>
    <mergeCell ref="B2:E2"/>
    <mergeCell ref="F6:F7"/>
    <mergeCell ref="G6:G7"/>
    <mergeCell ref="C6:C7"/>
    <mergeCell ref="D6:D7"/>
    <mergeCell ref="E6:E7"/>
    <mergeCell ref="B6:B38"/>
    <mergeCell ref="C36:D38"/>
    <mergeCell ref="D20:D23"/>
    <mergeCell ref="C8:C19"/>
    <mergeCell ref="C20:C31"/>
    <mergeCell ref="C32:D35"/>
    <mergeCell ref="S6:S7"/>
    <mergeCell ref="I6:I7"/>
    <mergeCell ref="M6:O6"/>
    <mergeCell ref="P6:R6"/>
    <mergeCell ref="K6:K7"/>
    <mergeCell ref="L6:L7"/>
  </mergeCells>
  <phoneticPr fontId="2"/>
  <dataValidations count="1">
    <dataValidation type="list" allowBlank="1" showInputMessage="1" showErrorMessage="1" sqref="B3" xr:uid="{66C52375-EFAD-45B6-B963-023DE4514511}">
      <formula1>$R$116:$R$119</formula1>
    </dataValidation>
  </dataValidations>
  <printOptions horizontalCentered="1" verticalCentered="1"/>
  <pageMargins left="0.19685039370078741" right="0.19685039370078741" top="0.59055118110236227" bottom="0.11811023622047245" header="0.11811023622047245" footer="0.11811023622047245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AA56-1E95-4D00-90DB-EE3B41815E2D}">
  <sheetPr codeName="Sheet3"/>
  <dimension ref="B1:Q111"/>
  <sheetViews>
    <sheetView showGridLines="0" showZeros="0" zoomScale="85" zoomScaleNormal="85" workbookViewId="0">
      <selection activeCell="B3" sqref="B3:E3"/>
    </sheetView>
  </sheetViews>
  <sheetFormatPr defaultColWidth="9" defaultRowHeight="19.5" x14ac:dyDescent="0.15"/>
  <cols>
    <col min="1" max="1" width="4" style="9" customWidth="1"/>
    <col min="2" max="2" width="5.625" style="9" customWidth="1"/>
    <col min="3" max="3" width="8.375" style="9" customWidth="1"/>
    <col min="4" max="4" width="9" style="9"/>
    <col min="5" max="5" width="11.5" style="9" bestFit="1" customWidth="1"/>
    <col min="6" max="7" width="24.5" style="9" customWidth="1"/>
    <col min="8" max="8" width="6.75" style="9" customWidth="1"/>
    <col min="9" max="9" width="13.875" style="9" customWidth="1"/>
    <col min="10" max="10" width="15.625" style="9" customWidth="1"/>
    <col min="11" max="11" width="12.25" style="9" customWidth="1"/>
    <col min="12" max="12" width="21.625" style="9" bestFit="1" customWidth="1"/>
    <col min="13" max="14" width="15.625" style="9" customWidth="1"/>
    <col min="15" max="15" width="7.75" style="9" customWidth="1"/>
    <col min="16" max="17" width="19.375" style="9" customWidth="1"/>
    <col min="18" max="20" width="9" style="9"/>
    <col min="21" max="22" width="12.75" style="9" customWidth="1"/>
    <col min="23" max="23" width="13.75" style="9" customWidth="1"/>
    <col min="24" max="16384" width="9" style="9"/>
  </cols>
  <sheetData>
    <row r="1" spans="2:17" ht="9.75" customHeight="1" thickBot="1" x14ac:dyDescent="0.2">
      <c r="M1" s="10"/>
      <c r="N1" s="10"/>
      <c r="O1" s="10"/>
      <c r="P1" s="10"/>
    </row>
    <row r="2" spans="2:17" ht="29.25" customHeight="1" x14ac:dyDescent="0.15">
      <c r="B2" s="105" t="s">
        <v>1</v>
      </c>
      <c r="C2" s="106"/>
      <c r="D2" s="106"/>
      <c r="E2" s="106"/>
      <c r="F2" s="11" t="s">
        <v>38</v>
      </c>
      <c r="G2" s="12" t="s">
        <v>37</v>
      </c>
    </row>
    <row r="3" spans="2:17" ht="29.25" customHeight="1" thickBot="1" x14ac:dyDescent="0.2">
      <c r="B3" s="107" t="s">
        <v>41</v>
      </c>
      <c r="C3" s="108"/>
      <c r="D3" s="108"/>
      <c r="E3" s="108"/>
      <c r="F3" s="27">
        <f>G15+G24+G27+G30-G31</f>
        <v>0</v>
      </c>
      <c r="G3" s="28">
        <f>+(G15+G24+G30)/2+G27-G31</f>
        <v>0</v>
      </c>
    </row>
    <row r="4" spans="2:17" ht="14.25" customHeight="1" x14ac:dyDescent="0.15"/>
    <row r="5" spans="2:17" ht="53.25" customHeight="1" x14ac:dyDescent="0.25">
      <c r="B5" s="13" t="s">
        <v>40</v>
      </c>
      <c r="I5" s="14" t="s">
        <v>46</v>
      </c>
      <c r="M5" s="15"/>
      <c r="N5" s="15"/>
      <c r="O5" s="15"/>
      <c r="P5" s="15"/>
      <c r="Q5" s="15"/>
    </row>
    <row r="6" spans="2:17" ht="34.5" customHeight="1" x14ac:dyDescent="0.15">
      <c r="B6" s="109" t="s">
        <v>16</v>
      </c>
      <c r="C6" s="16" t="s">
        <v>7</v>
      </c>
      <c r="D6" s="16" t="s">
        <v>32</v>
      </c>
      <c r="E6" s="16" t="s">
        <v>14</v>
      </c>
      <c r="F6" s="16" t="s">
        <v>15</v>
      </c>
      <c r="G6" s="16" t="s">
        <v>0</v>
      </c>
      <c r="H6" s="17"/>
      <c r="I6" s="16" t="s">
        <v>13</v>
      </c>
      <c r="J6" s="16" t="s">
        <v>31</v>
      </c>
      <c r="K6" s="16" t="s">
        <v>28</v>
      </c>
      <c r="L6" s="18" t="s">
        <v>33</v>
      </c>
      <c r="M6" s="16" t="s">
        <v>29</v>
      </c>
      <c r="N6" s="16" t="s">
        <v>30</v>
      </c>
      <c r="P6" s="15"/>
      <c r="Q6" s="15"/>
    </row>
    <row r="7" spans="2:17" ht="20.25" customHeight="1" x14ac:dyDescent="0.15">
      <c r="B7" s="110"/>
      <c r="C7" s="95" t="s">
        <v>17</v>
      </c>
      <c r="D7" s="95" t="s">
        <v>18</v>
      </c>
      <c r="E7" s="29"/>
      <c r="F7" s="30"/>
      <c r="G7" s="31"/>
      <c r="H7" s="17"/>
      <c r="I7" s="95" t="s">
        <v>23</v>
      </c>
      <c r="J7" s="19" t="s">
        <v>36</v>
      </c>
      <c r="K7" s="46">
        <f>+E7</f>
        <v>0</v>
      </c>
      <c r="L7" s="47">
        <f t="shared" ref="L7:L12" si="0">+K7*(M7+N7)</f>
        <v>0</v>
      </c>
      <c r="M7" s="20">
        <f>+'令和4年度  条件'!$C$4</f>
        <v>71.599999999999994</v>
      </c>
      <c r="N7" s="49">
        <f>IF($B$3='令和4年度  条件'!$E$4,'令和4年度  条件'!$F$4,IF($B$3='令和4年度  条件'!$E$5,'令和4年度  条件'!$F$5,IF($B$3='令和4年度  条件'!$E$6,'令和4年度  条件'!$F$6,IF($B$3='令和4年度  条件'!$H$7,'令和4年度  条件'!$F$6))))</f>
        <v>0</v>
      </c>
      <c r="P7" s="15"/>
      <c r="Q7" s="15"/>
    </row>
    <row r="8" spans="2:17" ht="20.25" customHeight="1" x14ac:dyDescent="0.15">
      <c r="B8" s="110"/>
      <c r="C8" s="96"/>
      <c r="D8" s="96"/>
      <c r="E8" s="32"/>
      <c r="F8" s="33"/>
      <c r="G8" s="34"/>
      <c r="H8" s="21"/>
      <c r="I8" s="96"/>
      <c r="J8" s="19" t="s">
        <v>34</v>
      </c>
      <c r="K8" s="46">
        <f>+E8</f>
        <v>0</v>
      </c>
      <c r="L8" s="47">
        <f t="shared" si="0"/>
        <v>0</v>
      </c>
      <c r="M8" s="20">
        <f>+'令和4年度  条件'!$C$4</f>
        <v>71.599999999999994</v>
      </c>
      <c r="N8" s="49">
        <f>IF($B$3='令和4年度  条件'!$H$4,'令和4年度  条件'!$I$4,IF($B$3='令和4年度  条件'!$H$5,'令和4年度  条件'!$I$5,IF($B$3='令和4年度  条件'!$H$6,'令和4年度  条件'!$I$6,IF($B$3='令和4年度  条件'!$H$7,'令和4年度  条件'!$I$7))))</f>
        <v>0</v>
      </c>
      <c r="P8" s="15"/>
      <c r="Q8" s="15"/>
    </row>
    <row r="9" spans="2:17" ht="20.25" customHeight="1" x14ac:dyDescent="0.15">
      <c r="B9" s="110"/>
      <c r="C9" s="96"/>
      <c r="D9" s="97"/>
      <c r="E9" s="32"/>
      <c r="F9" s="33"/>
      <c r="G9" s="34"/>
      <c r="H9" s="21"/>
      <c r="I9" s="97"/>
      <c r="J9" s="19" t="s">
        <v>35</v>
      </c>
      <c r="K9" s="48">
        <f>+E9-E8-E7</f>
        <v>0</v>
      </c>
      <c r="L9" s="47">
        <f t="shared" si="0"/>
        <v>0</v>
      </c>
      <c r="M9" s="20">
        <f>+'令和4年度  条件'!$C$4</f>
        <v>71.599999999999994</v>
      </c>
      <c r="N9" s="49"/>
      <c r="P9" s="15"/>
      <c r="Q9" s="15"/>
    </row>
    <row r="10" spans="2:17" ht="20.25" customHeight="1" x14ac:dyDescent="0.15">
      <c r="B10" s="110"/>
      <c r="C10" s="96"/>
      <c r="D10" s="95" t="s">
        <v>19</v>
      </c>
      <c r="E10" s="32"/>
      <c r="F10" s="33"/>
      <c r="G10" s="34"/>
      <c r="H10" s="21"/>
      <c r="I10" s="95" t="s">
        <v>24</v>
      </c>
      <c r="J10" s="19" t="s">
        <v>36</v>
      </c>
      <c r="K10" s="46">
        <f>+E10</f>
        <v>0</v>
      </c>
      <c r="L10" s="47">
        <f t="shared" si="0"/>
        <v>0</v>
      </c>
      <c r="M10" s="20">
        <f>+'令和4年度  条件'!$C$4</f>
        <v>71.599999999999994</v>
      </c>
      <c r="N10" s="49">
        <f>IF($B$3='令和4年度  条件'!$E$4,'令和4年度  条件'!$F$4,IF($B$3='令和4年度  条件'!$E$5,'令和4年度  条件'!$F$5,IF($B$3='令和4年度  条件'!$E$6,'令和4年度  条件'!$F$6,IF($B$3='令和4年度  条件'!$H$7,'令和4年度  条件'!$F$6))))</f>
        <v>0</v>
      </c>
      <c r="P10" s="15"/>
      <c r="Q10" s="15"/>
    </row>
    <row r="11" spans="2:17" ht="20.25" customHeight="1" x14ac:dyDescent="0.15">
      <c r="B11" s="110"/>
      <c r="C11" s="96"/>
      <c r="D11" s="96"/>
      <c r="E11" s="32"/>
      <c r="F11" s="33"/>
      <c r="G11" s="34"/>
      <c r="H11" s="21"/>
      <c r="I11" s="96"/>
      <c r="J11" s="19" t="s">
        <v>34</v>
      </c>
      <c r="K11" s="46">
        <f>+E11</f>
        <v>0</v>
      </c>
      <c r="L11" s="47">
        <f>+K11*(M11+N11)</f>
        <v>0</v>
      </c>
      <c r="M11" s="20">
        <f>+'令和4年度  条件'!$C$4</f>
        <v>71.599999999999994</v>
      </c>
      <c r="N11" s="49">
        <f>IF($B$3='令和4年度  条件'!$H$4,'令和4年度  条件'!$I$4,IF($B$3='令和4年度  条件'!$H$5,'令和4年度  条件'!$I$5,IF($B$3='令和4年度  条件'!$H$6,'令和4年度  条件'!$I$6,IF($B$3='令和4年度  条件'!$H$7,'令和4年度  条件'!$I$7))))</f>
        <v>0</v>
      </c>
      <c r="P11" s="15"/>
      <c r="Q11" s="15"/>
    </row>
    <row r="12" spans="2:17" ht="20.25" customHeight="1" x14ac:dyDescent="0.15">
      <c r="B12" s="110"/>
      <c r="C12" s="96"/>
      <c r="D12" s="97"/>
      <c r="E12" s="32"/>
      <c r="F12" s="33"/>
      <c r="G12" s="34"/>
      <c r="H12" s="21"/>
      <c r="I12" s="97"/>
      <c r="J12" s="19" t="s">
        <v>35</v>
      </c>
      <c r="K12" s="48">
        <f>+E12-E11-E10</f>
        <v>0</v>
      </c>
      <c r="L12" s="47">
        <f t="shared" si="0"/>
        <v>0</v>
      </c>
      <c r="M12" s="20">
        <f>+'令和4年度  条件'!$C$4</f>
        <v>71.599999999999994</v>
      </c>
      <c r="N12" s="49"/>
      <c r="P12" s="15"/>
      <c r="Q12" s="15"/>
    </row>
    <row r="13" spans="2:17" ht="20.25" customHeight="1" x14ac:dyDescent="0.15">
      <c r="B13" s="110"/>
      <c r="C13" s="96"/>
      <c r="D13" s="95" t="s">
        <v>20</v>
      </c>
      <c r="E13" s="35">
        <f>E7+E10</f>
        <v>0</v>
      </c>
      <c r="F13" s="33"/>
      <c r="G13" s="34"/>
      <c r="H13" s="21"/>
      <c r="P13" s="15"/>
      <c r="Q13" s="15"/>
    </row>
    <row r="14" spans="2:17" ht="20.25" customHeight="1" thickBot="1" x14ac:dyDescent="0.2">
      <c r="B14" s="110"/>
      <c r="C14" s="96"/>
      <c r="D14" s="96"/>
      <c r="E14" s="35">
        <f>E8+E11</f>
        <v>0</v>
      </c>
      <c r="F14" s="36"/>
      <c r="G14" s="37"/>
      <c r="H14" s="21"/>
      <c r="P14" s="15"/>
      <c r="Q14" s="15"/>
    </row>
    <row r="15" spans="2:17" ht="20.25" customHeight="1" thickBot="1" x14ac:dyDescent="0.2">
      <c r="B15" s="110"/>
      <c r="C15" s="97"/>
      <c r="D15" s="97"/>
      <c r="E15" s="35">
        <f>E9+E12</f>
        <v>0</v>
      </c>
      <c r="F15" s="38"/>
      <c r="G15" s="39">
        <f>+L7+L8+L9+L10+L11+L12+(F15*'令和4年度  条件'!C4)+(F14*'令和4年度  条件'!C4)</f>
        <v>0</v>
      </c>
      <c r="H15" s="21"/>
      <c r="P15" s="15"/>
      <c r="Q15" s="15"/>
    </row>
    <row r="16" spans="2:17" ht="20.25" customHeight="1" x14ac:dyDescent="0.15">
      <c r="B16" s="110"/>
      <c r="C16" s="95" t="s">
        <v>21</v>
      </c>
      <c r="D16" s="95" t="s">
        <v>18</v>
      </c>
      <c r="E16" s="32"/>
      <c r="F16" s="40"/>
      <c r="G16" s="41"/>
      <c r="H16" s="21"/>
      <c r="I16" s="95" t="s">
        <v>25</v>
      </c>
      <c r="J16" s="19" t="s">
        <v>36</v>
      </c>
      <c r="K16" s="46">
        <f>+E16</f>
        <v>0</v>
      </c>
      <c r="L16" s="47">
        <f t="shared" ref="L16:L21" si="1">+K16*(M16+N16)</f>
        <v>0</v>
      </c>
      <c r="M16" s="20">
        <f>+'令和4年度  条件'!$C$4</f>
        <v>71.599999999999994</v>
      </c>
      <c r="N16" s="49">
        <f>IF($B$3='令和4年度  条件'!$E$4,'令和4年度  条件'!$F$4,IF($B$3='令和4年度  条件'!$E$5,'令和4年度  条件'!$F$5,IF($B$3='令和4年度  条件'!$E$6,'令和4年度  条件'!$F$6,IF($B$3='令和4年度  条件'!$H$7,'令和4年度  条件'!$F$6))))</f>
        <v>0</v>
      </c>
      <c r="P16" s="15"/>
      <c r="Q16" s="15"/>
    </row>
    <row r="17" spans="2:17" ht="20.25" customHeight="1" x14ac:dyDescent="0.15">
      <c r="B17" s="110"/>
      <c r="C17" s="96"/>
      <c r="D17" s="96"/>
      <c r="E17" s="32"/>
      <c r="F17" s="33"/>
      <c r="G17" s="34"/>
      <c r="H17" s="21"/>
      <c r="I17" s="96"/>
      <c r="J17" s="19" t="s">
        <v>34</v>
      </c>
      <c r="K17" s="46">
        <f>+E17</f>
        <v>0</v>
      </c>
      <c r="L17" s="47">
        <f t="shared" si="1"/>
        <v>0</v>
      </c>
      <c r="M17" s="20">
        <f>+'令和4年度  条件'!$C$4</f>
        <v>71.599999999999994</v>
      </c>
      <c r="N17" s="49">
        <f>IF($B$3='令和4年度  条件'!$H$4,'令和4年度  条件'!$I$4,IF($B$3='令和4年度  条件'!$H$5,'令和4年度  条件'!$I$5,IF($B$3='令和4年度  条件'!$H$6,'令和4年度  条件'!$I$6,IF($B$3='令和4年度  条件'!$H$7,'令和4年度  条件'!$I$7))))</f>
        <v>0</v>
      </c>
      <c r="P17" s="15"/>
      <c r="Q17" s="15"/>
    </row>
    <row r="18" spans="2:17" ht="20.25" customHeight="1" x14ac:dyDescent="0.15">
      <c r="B18" s="110"/>
      <c r="C18" s="96"/>
      <c r="D18" s="97"/>
      <c r="E18" s="32"/>
      <c r="F18" s="42"/>
      <c r="G18" s="34"/>
      <c r="H18" s="21"/>
      <c r="I18" s="97"/>
      <c r="J18" s="19" t="s">
        <v>35</v>
      </c>
      <c r="K18" s="48">
        <f>+E18-E17-E16</f>
        <v>0</v>
      </c>
      <c r="L18" s="47">
        <f t="shared" si="1"/>
        <v>0</v>
      </c>
      <c r="M18" s="20">
        <f>+'令和4年度  条件'!$C$4</f>
        <v>71.599999999999994</v>
      </c>
      <c r="N18" s="49"/>
      <c r="P18" s="15"/>
      <c r="Q18" s="15"/>
    </row>
    <row r="19" spans="2:17" ht="20.25" customHeight="1" x14ac:dyDescent="0.15">
      <c r="B19" s="110"/>
      <c r="C19" s="96"/>
      <c r="D19" s="95" t="s">
        <v>19</v>
      </c>
      <c r="E19" s="32"/>
      <c r="F19" s="42"/>
      <c r="G19" s="34"/>
      <c r="H19" s="21"/>
      <c r="I19" s="95" t="s">
        <v>26</v>
      </c>
      <c r="J19" s="19" t="s">
        <v>36</v>
      </c>
      <c r="K19" s="46">
        <f>+E19</f>
        <v>0</v>
      </c>
      <c r="L19" s="47">
        <f t="shared" si="1"/>
        <v>0</v>
      </c>
      <c r="M19" s="20">
        <f>+'令和4年度  条件'!$C$4</f>
        <v>71.599999999999994</v>
      </c>
      <c r="N19" s="49">
        <f>IF($B$3='令和4年度  条件'!$E$4,'令和4年度  条件'!$F$4,IF($B$3='令和4年度  条件'!$E$5,'令和4年度  条件'!$F$5,IF($B$3='令和4年度  条件'!$E$6,'令和4年度  条件'!$F$6,IF($B$3='令和4年度  条件'!$H$7,'令和4年度  条件'!$F$6))))</f>
        <v>0</v>
      </c>
      <c r="P19" s="15"/>
      <c r="Q19" s="15"/>
    </row>
    <row r="20" spans="2:17" ht="20.25" customHeight="1" x14ac:dyDescent="0.15">
      <c r="B20" s="110"/>
      <c r="C20" s="96"/>
      <c r="D20" s="96"/>
      <c r="E20" s="32"/>
      <c r="F20" s="42"/>
      <c r="G20" s="43"/>
      <c r="I20" s="96"/>
      <c r="J20" s="19" t="s">
        <v>34</v>
      </c>
      <c r="K20" s="46">
        <f>+E20</f>
        <v>0</v>
      </c>
      <c r="L20" s="47">
        <f t="shared" si="1"/>
        <v>0</v>
      </c>
      <c r="M20" s="20">
        <f>+'令和4年度  条件'!$C$4</f>
        <v>71.599999999999994</v>
      </c>
      <c r="N20" s="49">
        <f>IF($B$3='令和4年度  条件'!$H$4,'令和4年度  条件'!$I$4,IF($B$3='令和4年度  条件'!$H$5,'令和4年度  条件'!$I$5,IF($B$3='令和4年度  条件'!$H$6,'令和4年度  条件'!$I$6,IF($B$3='令和4年度  条件'!$H$7,'令和4年度  条件'!$I$7))))</f>
        <v>0</v>
      </c>
      <c r="P20" s="15"/>
      <c r="Q20" s="15"/>
    </row>
    <row r="21" spans="2:17" ht="20.25" customHeight="1" x14ac:dyDescent="0.15">
      <c r="B21" s="110"/>
      <c r="C21" s="96"/>
      <c r="D21" s="97"/>
      <c r="E21" s="32"/>
      <c r="F21" s="33"/>
      <c r="G21" s="34"/>
      <c r="I21" s="97"/>
      <c r="J21" s="19" t="s">
        <v>35</v>
      </c>
      <c r="K21" s="48">
        <f>+E21-E20-E19</f>
        <v>0</v>
      </c>
      <c r="L21" s="47">
        <f t="shared" si="1"/>
        <v>0</v>
      </c>
      <c r="M21" s="20">
        <f>+'令和4年度  条件'!$C$4</f>
        <v>71.599999999999994</v>
      </c>
      <c r="N21" s="49"/>
      <c r="P21" s="15"/>
      <c r="Q21" s="15"/>
    </row>
    <row r="22" spans="2:17" ht="20.25" customHeight="1" x14ac:dyDescent="0.15">
      <c r="B22" s="110"/>
      <c r="C22" s="96"/>
      <c r="D22" s="95" t="s">
        <v>20</v>
      </c>
      <c r="E22" s="35">
        <f>E16+E19</f>
        <v>0</v>
      </c>
      <c r="F22" s="33"/>
      <c r="G22" s="34"/>
      <c r="H22" s="21"/>
      <c r="P22" s="15"/>
      <c r="Q22" s="15"/>
    </row>
    <row r="23" spans="2:17" ht="20.25" customHeight="1" thickBot="1" x14ac:dyDescent="0.2">
      <c r="B23" s="110"/>
      <c r="C23" s="96"/>
      <c r="D23" s="96"/>
      <c r="E23" s="35">
        <f>E17+E20</f>
        <v>0</v>
      </c>
      <c r="F23" s="36"/>
      <c r="G23" s="37"/>
      <c r="H23" s="21"/>
      <c r="P23" s="15"/>
      <c r="Q23" s="15"/>
    </row>
    <row r="24" spans="2:17" ht="20.25" customHeight="1" thickBot="1" x14ac:dyDescent="0.2">
      <c r="B24" s="110"/>
      <c r="C24" s="97"/>
      <c r="D24" s="97"/>
      <c r="E24" s="35">
        <f>E18+E21</f>
        <v>0</v>
      </c>
      <c r="F24" s="38"/>
      <c r="G24" s="39">
        <f>+L16+L17+L18+L19+L20+L21+(F24*'令和4年度  条件'!C4)+(F23*'令和4年度  条件'!C4)</f>
        <v>0</v>
      </c>
      <c r="H24" s="21"/>
      <c r="P24" s="15"/>
      <c r="Q24" s="15"/>
    </row>
    <row r="25" spans="2:17" ht="20.25" customHeight="1" x14ac:dyDescent="0.15">
      <c r="B25" s="110"/>
      <c r="C25" s="112" t="s">
        <v>8</v>
      </c>
      <c r="D25" s="113"/>
      <c r="E25" s="32"/>
      <c r="F25" s="40"/>
      <c r="G25" s="41"/>
      <c r="H25" s="21"/>
      <c r="I25" s="101" t="s">
        <v>8</v>
      </c>
      <c r="J25" s="19" t="s">
        <v>36</v>
      </c>
      <c r="K25" s="46">
        <f>+E25</f>
        <v>0</v>
      </c>
      <c r="L25" s="47">
        <f t="shared" ref="L25:L30" si="2">+K25*(M25+N25)</f>
        <v>0</v>
      </c>
      <c r="M25" s="20">
        <f>+'令和4年度  条件'!$C$5</f>
        <v>35.799999999999997</v>
      </c>
      <c r="N25" s="49">
        <f>IF($B$3='令和4年度  条件'!$E$4,'令和4年度  条件'!$F$4,IF($B$3='令和4年度  条件'!$E$5,'令和4年度  条件'!$F$5,IF($B$3='令和4年度  条件'!$E$6,'令和4年度  条件'!$F$6,IF($B$3='令和4年度  条件'!$H$7,'令和4年度  条件'!$F$6))))</f>
        <v>0</v>
      </c>
      <c r="P25" s="15"/>
      <c r="Q25" s="15"/>
    </row>
    <row r="26" spans="2:17" ht="20.25" customHeight="1" thickBot="1" x14ac:dyDescent="0.2">
      <c r="B26" s="110"/>
      <c r="C26" s="114"/>
      <c r="D26" s="115"/>
      <c r="E26" s="32"/>
      <c r="F26" s="36"/>
      <c r="G26" s="37"/>
      <c r="H26" s="21"/>
      <c r="I26" s="101"/>
      <c r="J26" s="19" t="s">
        <v>34</v>
      </c>
      <c r="K26" s="46">
        <f>+E26</f>
        <v>0</v>
      </c>
      <c r="L26" s="47">
        <f t="shared" si="2"/>
        <v>0</v>
      </c>
      <c r="M26" s="20">
        <f>+'令和4年度  条件'!$C$5</f>
        <v>35.799999999999997</v>
      </c>
      <c r="N26" s="49">
        <f>IF($B$3='令和4年度  条件'!$H$4,'令和4年度  条件'!$I$4,IF($B$3='令和4年度  条件'!$H$5,'令和4年度  条件'!$I$5,IF($B$3='令和4年度  条件'!$H$6,'令和4年度  条件'!$I$6,IF($B$3='令和4年度  条件'!$H$7,'令和4年度  条件'!$I$7))))</f>
        <v>0</v>
      </c>
    </row>
    <row r="27" spans="2:17" ht="20.25" customHeight="1" thickBot="1" x14ac:dyDescent="0.2">
      <c r="B27" s="110"/>
      <c r="C27" s="116"/>
      <c r="D27" s="117"/>
      <c r="E27" s="32"/>
      <c r="F27" s="38"/>
      <c r="G27" s="39">
        <f>+L25+L26+L27+(F27*'令和4年度  条件'!C5)+(F26*'令和4年度  条件'!C5)</f>
        <v>0</v>
      </c>
      <c r="H27" s="21"/>
      <c r="I27" s="101"/>
      <c r="J27" s="19" t="s">
        <v>35</v>
      </c>
      <c r="K27" s="48">
        <f>+E27-E26-E25</f>
        <v>0</v>
      </c>
      <c r="L27" s="47">
        <f t="shared" si="2"/>
        <v>0</v>
      </c>
      <c r="M27" s="20">
        <f>+'令和4年度  条件'!$C$5</f>
        <v>35.799999999999997</v>
      </c>
      <c r="N27" s="49"/>
    </row>
    <row r="28" spans="2:17" ht="20.25" customHeight="1" x14ac:dyDescent="0.15">
      <c r="B28" s="110"/>
      <c r="C28" s="112" t="s">
        <v>22</v>
      </c>
      <c r="D28" s="113"/>
      <c r="E28" s="32"/>
      <c r="F28" s="40"/>
      <c r="G28" s="41"/>
      <c r="H28" s="21"/>
      <c r="I28" s="101" t="s">
        <v>27</v>
      </c>
      <c r="J28" s="19" t="s">
        <v>36</v>
      </c>
      <c r="K28" s="46">
        <f>+E28</f>
        <v>0</v>
      </c>
      <c r="L28" s="47">
        <f t="shared" si="2"/>
        <v>0</v>
      </c>
      <c r="M28" s="20">
        <f>+'令和4年度  条件'!$C$4</f>
        <v>71.599999999999994</v>
      </c>
      <c r="N28" s="49">
        <f>IF($B$3='令和4年度  条件'!$E$4,'令和4年度  条件'!$F$4,IF($B$3='令和4年度  条件'!$E$5,'令和4年度  条件'!$F$5,IF($B$3='令和4年度  条件'!$E$6,'令和4年度  条件'!$F$6,IF($B$3='令和4年度  条件'!$H$7,'令和4年度  条件'!$F$6))))</f>
        <v>0</v>
      </c>
    </row>
    <row r="29" spans="2:17" ht="20.25" customHeight="1" thickBot="1" x14ac:dyDescent="0.2">
      <c r="B29" s="110"/>
      <c r="C29" s="114"/>
      <c r="D29" s="115"/>
      <c r="E29" s="32"/>
      <c r="F29" s="40"/>
      <c r="G29" s="37"/>
      <c r="H29" s="21"/>
      <c r="I29" s="101"/>
      <c r="J29" s="19" t="s">
        <v>34</v>
      </c>
      <c r="K29" s="46">
        <f>+E29</f>
        <v>0</v>
      </c>
      <c r="L29" s="47">
        <f t="shared" si="2"/>
        <v>0</v>
      </c>
      <c r="M29" s="20">
        <f>+'令和4年度  条件'!$C$4</f>
        <v>71.599999999999994</v>
      </c>
      <c r="N29" s="49">
        <f>IF($B$3='令和4年度  条件'!$H$4,'令和4年度  条件'!$I$4,IF($B$3='令和4年度  条件'!$H$5,'令和4年度  条件'!$I$5,IF($B$3='令和4年度  条件'!$H$6,'令和4年度  条件'!$I$6,IF($B$3='令和4年度  条件'!$H$7,'令和4年度  条件'!$I$7))))</f>
        <v>0</v>
      </c>
    </row>
    <row r="30" spans="2:17" ht="20.25" customHeight="1" thickBot="1" x14ac:dyDescent="0.2">
      <c r="B30" s="111"/>
      <c r="C30" s="116"/>
      <c r="D30" s="117"/>
      <c r="E30" s="29"/>
      <c r="F30" s="44"/>
      <c r="G30" s="39">
        <f>L28+L29+L30+(F30*'令和4年度  条件'!C4)</f>
        <v>0</v>
      </c>
      <c r="H30" s="21"/>
      <c r="I30" s="101"/>
      <c r="J30" s="19" t="s">
        <v>35</v>
      </c>
      <c r="K30" s="48">
        <f>+E30-E29-E28</f>
        <v>0</v>
      </c>
      <c r="L30" s="47">
        <f t="shared" si="2"/>
        <v>0</v>
      </c>
      <c r="M30" s="20">
        <f>+'令和4年度  条件'!$C$4</f>
        <v>71.599999999999994</v>
      </c>
      <c r="N30" s="49"/>
    </row>
    <row r="31" spans="2:17" ht="20.25" customHeight="1" x14ac:dyDescent="0.15">
      <c r="B31" s="22"/>
      <c r="C31" s="22"/>
      <c r="D31" s="22"/>
      <c r="E31" s="23"/>
      <c r="F31" s="24" t="s">
        <v>39</v>
      </c>
      <c r="G31" s="45"/>
      <c r="H31" s="25"/>
      <c r="I31" s="26"/>
    </row>
    <row r="32" spans="2:17" x14ac:dyDescent="0.15">
      <c r="B32" s="22" t="s">
        <v>42</v>
      </c>
    </row>
    <row r="108" spans="13:13" x14ac:dyDescent="0.15">
      <c r="M108" s="9" t="s">
        <v>2</v>
      </c>
    </row>
    <row r="109" spans="13:13" x14ac:dyDescent="0.15">
      <c r="M109" s="9" t="s">
        <v>3</v>
      </c>
    </row>
    <row r="110" spans="13:13" x14ac:dyDescent="0.15">
      <c r="M110" s="9" t="s">
        <v>4</v>
      </c>
    </row>
    <row r="111" spans="13:13" x14ac:dyDescent="0.15">
      <c r="M111" s="9" t="s">
        <v>12</v>
      </c>
    </row>
  </sheetData>
  <sheetProtection password="CC41" sheet="1" objects="1" scenarios="1"/>
  <mergeCells count="19">
    <mergeCell ref="I28:I30"/>
    <mergeCell ref="D16:D18"/>
    <mergeCell ref="I16:I18"/>
    <mergeCell ref="D19:D21"/>
    <mergeCell ref="I19:I21"/>
    <mergeCell ref="D22:D24"/>
    <mergeCell ref="C25:D27"/>
    <mergeCell ref="I25:I27"/>
    <mergeCell ref="B2:E2"/>
    <mergeCell ref="B3:E3"/>
    <mergeCell ref="B6:B30"/>
    <mergeCell ref="C7:C15"/>
    <mergeCell ref="D7:D9"/>
    <mergeCell ref="C28:D30"/>
    <mergeCell ref="I7:I9"/>
    <mergeCell ref="D10:D12"/>
    <mergeCell ref="I10:I12"/>
    <mergeCell ref="D13:D15"/>
    <mergeCell ref="C16:C24"/>
  </mergeCells>
  <phoneticPr fontId="2"/>
  <dataValidations count="1">
    <dataValidation type="list" allowBlank="1" showInputMessage="1" showErrorMessage="1" sqref="B3" xr:uid="{B15FFE21-F16B-4405-9CE0-962C6306AD71}">
      <formula1>$M$108:$M$111</formula1>
    </dataValidation>
  </dataValidations>
  <printOptions horizontalCentered="1" verticalCentered="1"/>
  <pageMargins left="0.19685039370078741" right="0.19685039370078741" top="0.59055118110236227" bottom="0.11811023622047245" header="0.11811023622047245" footer="0.11811023622047245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BBEEB-0204-4AEC-98C1-F6252B277E7C}">
  <sheetPr codeName="Sheet4"/>
  <dimension ref="B1:Q111"/>
  <sheetViews>
    <sheetView showGridLines="0" showZeros="0" zoomScale="85" zoomScaleNormal="85" workbookViewId="0">
      <selection activeCell="G31" sqref="G31"/>
    </sheetView>
  </sheetViews>
  <sheetFormatPr defaultColWidth="9" defaultRowHeight="19.5" x14ac:dyDescent="0.15"/>
  <cols>
    <col min="1" max="1" width="4" style="9" customWidth="1"/>
    <col min="2" max="2" width="5.625" style="9" customWidth="1"/>
    <col min="3" max="3" width="8.375" style="9" customWidth="1"/>
    <col min="4" max="4" width="9" style="9"/>
    <col min="5" max="5" width="11.5" style="9" bestFit="1" customWidth="1"/>
    <col min="6" max="7" width="24.5" style="9" customWidth="1"/>
    <col min="8" max="8" width="6.75" style="9" customWidth="1"/>
    <col min="9" max="9" width="13.875" style="9" customWidth="1"/>
    <col min="10" max="10" width="15.625" style="9" customWidth="1"/>
    <col min="11" max="11" width="12.25" style="9" customWidth="1"/>
    <col min="12" max="12" width="21.625" style="9" bestFit="1" customWidth="1"/>
    <col min="13" max="14" width="15.625" style="9" customWidth="1"/>
    <col min="15" max="15" width="7.75" style="9" customWidth="1"/>
    <col min="16" max="17" width="19.375" style="9" customWidth="1"/>
    <col min="18" max="20" width="9" style="9"/>
    <col min="21" max="22" width="12.75" style="9" customWidth="1"/>
    <col min="23" max="23" width="13.75" style="9" customWidth="1"/>
    <col min="24" max="16384" width="9" style="9"/>
  </cols>
  <sheetData>
    <row r="1" spans="2:17" ht="9.75" customHeight="1" thickBot="1" x14ac:dyDescent="0.2">
      <c r="M1" s="10"/>
      <c r="N1" s="10"/>
      <c r="O1" s="10"/>
      <c r="P1" s="10"/>
    </row>
    <row r="2" spans="2:17" ht="29.25" customHeight="1" x14ac:dyDescent="0.15">
      <c r="B2" s="105" t="s">
        <v>1</v>
      </c>
      <c r="C2" s="106"/>
      <c r="D2" s="106"/>
      <c r="E2" s="106"/>
      <c r="F2" s="11" t="s">
        <v>38</v>
      </c>
      <c r="G2" s="12" t="s">
        <v>37</v>
      </c>
    </row>
    <row r="3" spans="2:17" ht="29.25" customHeight="1" thickBot="1" x14ac:dyDescent="0.2">
      <c r="B3" s="107" t="s">
        <v>41</v>
      </c>
      <c r="C3" s="108"/>
      <c r="D3" s="108"/>
      <c r="E3" s="108"/>
      <c r="F3" s="27">
        <f>G15+G24+G27+G30-G31</f>
        <v>0</v>
      </c>
      <c r="G3" s="28">
        <f>+(G15+G24+G30)/2+G27-G31</f>
        <v>0</v>
      </c>
    </row>
    <row r="4" spans="2:17" ht="14.25" customHeight="1" x14ac:dyDescent="0.15"/>
    <row r="5" spans="2:17" ht="53.25" customHeight="1" x14ac:dyDescent="0.25">
      <c r="B5" s="13" t="s">
        <v>40</v>
      </c>
      <c r="I5" s="14" t="s">
        <v>45</v>
      </c>
      <c r="M5" s="15"/>
      <c r="N5" s="15"/>
      <c r="O5" s="15"/>
      <c r="P5" s="15"/>
      <c r="Q5" s="15"/>
    </row>
    <row r="6" spans="2:17" ht="34.5" customHeight="1" x14ac:dyDescent="0.15">
      <c r="B6" s="109" t="s">
        <v>16</v>
      </c>
      <c r="C6" s="16" t="s">
        <v>7</v>
      </c>
      <c r="D6" s="16" t="s">
        <v>32</v>
      </c>
      <c r="E6" s="16" t="s">
        <v>14</v>
      </c>
      <c r="F6" s="16" t="s">
        <v>15</v>
      </c>
      <c r="G6" s="16" t="s">
        <v>0</v>
      </c>
      <c r="H6" s="17"/>
      <c r="I6" s="16" t="s">
        <v>13</v>
      </c>
      <c r="J6" s="16" t="s">
        <v>31</v>
      </c>
      <c r="K6" s="16" t="s">
        <v>28</v>
      </c>
      <c r="L6" s="18" t="s">
        <v>33</v>
      </c>
      <c r="M6" s="16" t="s">
        <v>29</v>
      </c>
      <c r="N6" s="16" t="s">
        <v>30</v>
      </c>
      <c r="P6" s="15"/>
      <c r="Q6" s="15"/>
    </row>
    <row r="7" spans="2:17" ht="20.25" customHeight="1" x14ac:dyDescent="0.15">
      <c r="B7" s="110"/>
      <c r="C7" s="95" t="s">
        <v>17</v>
      </c>
      <c r="D7" s="95" t="s">
        <v>18</v>
      </c>
      <c r="E7" s="29"/>
      <c r="F7" s="30"/>
      <c r="G7" s="31"/>
      <c r="H7" s="17"/>
      <c r="I7" s="95" t="s">
        <v>23</v>
      </c>
      <c r="J7" s="19" t="s">
        <v>36</v>
      </c>
      <c r="K7" s="46">
        <f>+E7</f>
        <v>0</v>
      </c>
      <c r="L7" s="47">
        <f t="shared" ref="L7:L12" si="0">+K7*(M7+N7)</f>
        <v>0</v>
      </c>
      <c r="M7" s="20">
        <f>+'令和3年度  条件'!$C$4</f>
        <v>71.599999999999994</v>
      </c>
      <c r="N7" s="49">
        <f>IF($B$3='令和3年度  条件'!$E$4,'令和3年度  条件'!$F$4,IF($B$3='令和3年度  条件'!$E$5,'令和3年度  条件'!$F$5,IF($B$3='令和3年度  条件'!$E$6,'令和3年度  条件'!$F$6,IF($B$3='令和3年度  条件'!$H$7,'令和3年度  条件'!$F$6))))</f>
        <v>0</v>
      </c>
      <c r="P7" s="15"/>
      <c r="Q7" s="15"/>
    </row>
    <row r="8" spans="2:17" ht="20.25" customHeight="1" x14ac:dyDescent="0.15">
      <c r="B8" s="110"/>
      <c r="C8" s="96"/>
      <c r="D8" s="96"/>
      <c r="E8" s="32"/>
      <c r="F8" s="33"/>
      <c r="G8" s="34"/>
      <c r="H8" s="21"/>
      <c r="I8" s="96"/>
      <c r="J8" s="19" t="s">
        <v>34</v>
      </c>
      <c r="K8" s="46">
        <f>+E8</f>
        <v>0</v>
      </c>
      <c r="L8" s="47">
        <f t="shared" si="0"/>
        <v>0</v>
      </c>
      <c r="M8" s="20">
        <f>+'令和3年度  条件'!$C$4</f>
        <v>71.599999999999994</v>
      </c>
      <c r="N8" s="49">
        <f>IF($B$3='令和3年度  条件'!$H$4,'令和3年度  条件'!$I$4,IF($B$3='令和3年度  条件'!$H$5,'令和3年度  条件'!$I$5,IF($B$3='令和3年度  条件'!$H$6,'令和3年度  条件'!$I$6,IF($B$3='令和3年度  条件'!$H$7,'令和3年度  条件'!$I$7))))</f>
        <v>0</v>
      </c>
      <c r="P8" s="15"/>
      <c r="Q8" s="15"/>
    </row>
    <row r="9" spans="2:17" ht="20.25" customHeight="1" x14ac:dyDescent="0.15">
      <c r="B9" s="110"/>
      <c r="C9" s="96"/>
      <c r="D9" s="97"/>
      <c r="E9" s="32"/>
      <c r="F9" s="33"/>
      <c r="G9" s="34"/>
      <c r="H9" s="21"/>
      <c r="I9" s="97"/>
      <c r="J9" s="19" t="s">
        <v>35</v>
      </c>
      <c r="K9" s="48">
        <f>+E9-E8-E7</f>
        <v>0</v>
      </c>
      <c r="L9" s="47">
        <f t="shared" si="0"/>
        <v>0</v>
      </c>
      <c r="M9" s="20">
        <f>+'令和3年度  条件'!$C$4</f>
        <v>71.599999999999994</v>
      </c>
      <c r="N9" s="49"/>
      <c r="P9" s="15"/>
      <c r="Q9" s="15"/>
    </row>
    <row r="10" spans="2:17" ht="20.25" customHeight="1" x14ac:dyDescent="0.15">
      <c r="B10" s="110"/>
      <c r="C10" s="96"/>
      <c r="D10" s="95" t="s">
        <v>19</v>
      </c>
      <c r="E10" s="32"/>
      <c r="F10" s="33"/>
      <c r="G10" s="34"/>
      <c r="H10" s="21"/>
      <c r="I10" s="95" t="s">
        <v>24</v>
      </c>
      <c r="J10" s="19" t="s">
        <v>36</v>
      </c>
      <c r="K10" s="46">
        <f>+E10</f>
        <v>0</v>
      </c>
      <c r="L10" s="47">
        <f t="shared" si="0"/>
        <v>0</v>
      </c>
      <c r="M10" s="20">
        <f>+'令和3年度  条件'!$C$4</f>
        <v>71.599999999999994</v>
      </c>
      <c r="N10" s="49">
        <f>IF($B$3='令和3年度  条件'!$E$4,'令和3年度  条件'!$F$4,IF($B$3='令和3年度  条件'!$E$5,'令和3年度  条件'!$F$5,IF($B$3='令和3年度  条件'!$E$6,'令和3年度  条件'!$F$6,IF($B$3='令和3年度  条件'!$H$7,'令和3年度  条件'!$F$6))))</f>
        <v>0</v>
      </c>
      <c r="P10" s="15"/>
      <c r="Q10" s="15"/>
    </row>
    <row r="11" spans="2:17" ht="20.25" customHeight="1" x14ac:dyDescent="0.15">
      <c r="B11" s="110"/>
      <c r="C11" s="96"/>
      <c r="D11" s="96"/>
      <c r="E11" s="32"/>
      <c r="F11" s="33"/>
      <c r="G11" s="34"/>
      <c r="H11" s="21"/>
      <c r="I11" s="96"/>
      <c r="J11" s="19" t="s">
        <v>34</v>
      </c>
      <c r="K11" s="46">
        <f>+E11</f>
        <v>0</v>
      </c>
      <c r="L11" s="47">
        <f>+K11*(M11+N11)</f>
        <v>0</v>
      </c>
      <c r="M11" s="20">
        <f>+'令和3年度  条件'!$C$4</f>
        <v>71.599999999999994</v>
      </c>
      <c r="N11" s="49">
        <f>IF($B$3='令和3年度  条件'!$H$4,'令和3年度  条件'!$I$4,IF($B$3='令和3年度  条件'!$H$5,'令和3年度  条件'!$I$5,IF($B$3='令和3年度  条件'!$H$6,'令和3年度  条件'!$I$6,IF($B$3='令和3年度  条件'!$H$7,'令和3年度  条件'!$I$7))))</f>
        <v>0</v>
      </c>
      <c r="P11" s="15"/>
      <c r="Q11" s="15"/>
    </row>
    <row r="12" spans="2:17" ht="20.25" customHeight="1" x14ac:dyDescent="0.15">
      <c r="B12" s="110"/>
      <c r="C12" s="96"/>
      <c r="D12" s="97"/>
      <c r="E12" s="32"/>
      <c r="F12" s="33"/>
      <c r="G12" s="34"/>
      <c r="H12" s="21"/>
      <c r="I12" s="97"/>
      <c r="J12" s="19" t="s">
        <v>35</v>
      </c>
      <c r="K12" s="48">
        <f>+E12-E11-E10</f>
        <v>0</v>
      </c>
      <c r="L12" s="47">
        <f t="shared" si="0"/>
        <v>0</v>
      </c>
      <c r="M12" s="20">
        <f>+'令和3年度  条件'!$C$4</f>
        <v>71.599999999999994</v>
      </c>
      <c r="N12" s="49"/>
      <c r="P12" s="15"/>
      <c r="Q12" s="15"/>
    </row>
    <row r="13" spans="2:17" ht="20.25" customHeight="1" x14ac:dyDescent="0.15">
      <c r="B13" s="110"/>
      <c r="C13" s="96"/>
      <c r="D13" s="95" t="s">
        <v>20</v>
      </c>
      <c r="E13" s="35">
        <f>E7+E10</f>
        <v>0</v>
      </c>
      <c r="F13" s="33"/>
      <c r="G13" s="34"/>
      <c r="H13" s="21"/>
      <c r="P13" s="15"/>
      <c r="Q13" s="15"/>
    </row>
    <row r="14" spans="2:17" ht="20.25" customHeight="1" thickBot="1" x14ac:dyDescent="0.2">
      <c r="B14" s="110"/>
      <c r="C14" s="96"/>
      <c r="D14" s="96"/>
      <c r="E14" s="35">
        <f>E8+E11</f>
        <v>0</v>
      </c>
      <c r="F14" s="36"/>
      <c r="G14" s="37"/>
      <c r="H14" s="21"/>
      <c r="P14" s="15"/>
      <c r="Q14" s="15"/>
    </row>
    <row r="15" spans="2:17" ht="20.25" customHeight="1" thickBot="1" x14ac:dyDescent="0.2">
      <c r="B15" s="110"/>
      <c r="C15" s="97"/>
      <c r="D15" s="97"/>
      <c r="E15" s="35">
        <f>E9+E12</f>
        <v>0</v>
      </c>
      <c r="F15" s="38"/>
      <c r="G15" s="39">
        <f>+L7+L8+L9+L10+L11+L12+(F15*'令和3年度  条件'!C4)+(F14*'令和3年度  条件'!C4)</f>
        <v>0</v>
      </c>
      <c r="H15" s="21"/>
      <c r="P15" s="15"/>
      <c r="Q15" s="15"/>
    </row>
    <row r="16" spans="2:17" ht="20.25" customHeight="1" x14ac:dyDescent="0.15">
      <c r="B16" s="110"/>
      <c r="C16" s="95" t="s">
        <v>21</v>
      </c>
      <c r="D16" s="95" t="s">
        <v>18</v>
      </c>
      <c r="E16" s="32"/>
      <c r="F16" s="40"/>
      <c r="G16" s="41"/>
      <c r="H16" s="21"/>
      <c r="I16" s="95" t="s">
        <v>25</v>
      </c>
      <c r="J16" s="19" t="s">
        <v>36</v>
      </c>
      <c r="K16" s="46">
        <f>+E16</f>
        <v>0</v>
      </c>
      <c r="L16" s="47">
        <f t="shared" ref="L16:L21" si="1">+K16*(M16+N16)</f>
        <v>0</v>
      </c>
      <c r="M16" s="20">
        <f>+'令和3年度  条件'!$C$4</f>
        <v>71.599999999999994</v>
      </c>
      <c r="N16" s="49">
        <f>IF($B$3='令和3年度  条件'!$E$4,'令和3年度  条件'!$F$4,IF($B$3='令和3年度  条件'!$E$5,'令和3年度  条件'!$F$5,IF($B$3='令和3年度  条件'!$E$6,'令和3年度  条件'!$F$6,IF($B$3='令和3年度  条件'!$H$7,'令和3年度  条件'!$F$6))))</f>
        <v>0</v>
      </c>
      <c r="P16" s="15"/>
      <c r="Q16" s="15"/>
    </row>
    <row r="17" spans="2:17" ht="20.25" customHeight="1" x14ac:dyDescent="0.15">
      <c r="B17" s="110"/>
      <c r="C17" s="96"/>
      <c r="D17" s="96"/>
      <c r="E17" s="32"/>
      <c r="F17" s="33"/>
      <c r="G17" s="34"/>
      <c r="H17" s="21"/>
      <c r="I17" s="96"/>
      <c r="J17" s="19" t="s">
        <v>34</v>
      </c>
      <c r="K17" s="46">
        <f>+E17</f>
        <v>0</v>
      </c>
      <c r="L17" s="47">
        <f t="shared" si="1"/>
        <v>0</v>
      </c>
      <c r="M17" s="20">
        <f>+'令和3年度  条件'!$C$4</f>
        <v>71.599999999999994</v>
      </c>
      <c r="N17" s="49">
        <f>IF($B$3='令和3年度  条件'!$H$4,'令和3年度  条件'!$I$4,IF($B$3='令和3年度  条件'!$H$5,'令和3年度  条件'!$I$5,IF($B$3='令和3年度  条件'!$H$6,'令和3年度  条件'!$I$6,IF($B$3='令和3年度  条件'!$H$7,'令和3年度  条件'!$I$7))))</f>
        <v>0</v>
      </c>
      <c r="P17" s="15"/>
      <c r="Q17" s="15"/>
    </row>
    <row r="18" spans="2:17" ht="20.25" customHeight="1" x14ac:dyDescent="0.15">
      <c r="B18" s="110"/>
      <c r="C18" s="96"/>
      <c r="D18" s="97"/>
      <c r="E18" s="32"/>
      <c r="F18" s="42"/>
      <c r="G18" s="34"/>
      <c r="H18" s="21"/>
      <c r="I18" s="97"/>
      <c r="J18" s="19" t="s">
        <v>35</v>
      </c>
      <c r="K18" s="48">
        <f>+E18-E17-E16</f>
        <v>0</v>
      </c>
      <c r="L18" s="47">
        <f t="shared" si="1"/>
        <v>0</v>
      </c>
      <c r="M18" s="20">
        <f>+'令和3年度  条件'!$C$4</f>
        <v>71.599999999999994</v>
      </c>
      <c r="N18" s="49"/>
      <c r="P18" s="15"/>
      <c r="Q18" s="15"/>
    </row>
    <row r="19" spans="2:17" ht="20.25" customHeight="1" x14ac:dyDescent="0.15">
      <c r="B19" s="110"/>
      <c r="C19" s="96"/>
      <c r="D19" s="95" t="s">
        <v>19</v>
      </c>
      <c r="E19" s="32"/>
      <c r="F19" s="42"/>
      <c r="G19" s="34"/>
      <c r="H19" s="21"/>
      <c r="I19" s="95" t="s">
        <v>26</v>
      </c>
      <c r="J19" s="19" t="s">
        <v>36</v>
      </c>
      <c r="K19" s="46">
        <f>+E19</f>
        <v>0</v>
      </c>
      <c r="L19" s="47">
        <f t="shared" si="1"/>
        <v>0</v>
      </c>
      <c r="M19" s="20">
        <f>+'令和3年度  条件'!$C$4</f>
        <v>71.599999999999994</v>
      </c>
      <c r="N19" s="49">
        <f>IF($B$3='令和3年度  条件'!$E$4,'令和3年度  条件'!$F$4,IF($B$3='令和3年度  条件'!$E$5,'令和3年度  条件'!$F$5,IF($B$3='令和3年度  条件'!$E$6,'令和3年度  条件'!$F$6,IF($B$3='令和3年度  条件'!$H$7,'令和3年度  条件'!$F$6))))</f>
        <v>0</v>
      </c>
      <c r="P19" s="15"/>
      <c r="Q19" s="15"/>
    </row>
    <row r="20" spans="2:17" ht="20.25" customHeight="1" x14ac:dyDescent="0.15">
      <c r="B20" s="110"/>
      <c r="C20" s="96"/>
      <c r="D20" s="96"/>
      <c r="E20" s="32"/>
      <c r="F20" s="42"/>
      <c r="G20" s="43"/>
      <c r="I20" s="96"/>
      <c r="J20" s="19" t="s">
        <v>34</v>
      </c>
      <c r="K20" s="46">
        <f>+E20</f>
        <v>0</v>
      </c>
      <c r="L20" s="47">
        <f t="shared" si="1"/>
        <v>0</v>
      </c>
      <c r="M20" s="20">
        <f>+'令和3年度  条件'!$C$4</f>
        <v>71.599999999999994</v>
      </c>
      <c r="N20" s="49">
        <f>IF($B$3='令和3年度  条件'!$H$4,'令和3年度  条件'!$I$4,IF($B$3='令和3年度  条件'!$H$5,'令和3年度  条件'!$I$5,IF($B$3='令和3年度  条件'!$H$6,'令和3年度  条件'!$I$6,IF($B$3='令和3年度  条件'!$H$7,'令和3年度  条件'!$I$7))))</f>
        <v>0</v>
      </c>
      <c r="P20" s="15"/>
      <c r="Q20" s="15"/>
    </row>
    <row r="21" spans="2:17" ht="20.25" customHeight="1" x14ac:dyDescent="0.15">
      <c r="B21" s="110"/>
      <c r="C21" s="96"/>
      <c r="D21" s="97"/>
      <c r="E21" s="32"/>
      <c r="F21" s="33"/>
      <c r="G21" s="34"/>
      <c r="I21" s="97"/>
      <c r="J21" s="19" t="s">
        <v>35</v>
      </c>
      <c r="K21" s="48">
        <f>+E21-E20-E19</f>
        <v>0</v>
      </c>
      <c r="L21" s="47">
        <f t="shared" si="1"/>
        <v>0</v>
      </c>
      <c r="M21" s="20">
        <f>+'令和3年度  条件'!$C$4</f>
        <v>71.599999999999994</v>
      </c>
      <c r="N21" s="49"/>
      <c r="P21" s="15"/>
      <c r="Q21" s="15"/>
    </row>
    <row r="22" spans="2:17" ht="20.25" customHeight="1" x14ac:dyDescent="0.15">
      <c r="B22" s="110"/>
      <c r="C22" s="96"/>
      <c r="D22" s="95" t="s">
        <v>20</v>
      </c>
      <c r="E22" s="35">
        <f>E16+E19</f>
        <v>0</v>
      </c>
      <c r="F22" s="33"/>
      <c r="G22" s="34"/>
      <c r="H22" s="21"/>
      <c r="P22" s="15"/>
      <c r="Q22" s="15"/>
    </row>
    <row r="23" spans="2:17" ht="20.25" customHeight="1" thickBot="1" x14ac:dyDescent="0.2">
      <c r="B23" s="110"/>
      <c r="C23" s="96"/>
      <c r="D23" s="96"/>
      <c r="E23" s="35">
        <f>E17+E20</f>
        <v>0</v>
      </c>
      <c r="F23" s="36"/>
      <c r="G23" s="37"/>
      <c r="H23" s="21"/>
      <c r="P23" s="15"/>
      <c r="Q23" s="15"/>
    </row>
    <row r="24" spans="2:17" ht="20.25" customHeight="1" thickBot="1" x14ac:dyDescent="0.2">
      <c r="B24" s="110"/>
      <c r="C24" s="97"/>
      <c r="D24" s="97"/>
      <c r="E24" s="35">
        <f>E18+E21</f>
        <v>0</v>
      </c>
      <c r="F24" s="38"/>
      <c r="G24" s="39">
        <f>+L16+L17+L18+L19+L20+L21+(F24*'令和3年度  条件'!C4)+(F23*'令和3年度  条件'!C4)</f>
        <v>0</v>
      </c>
      <c r="H24" s="21"/>
      <c r="P24" s="15"/>
      <c r="Q24" s="15"/>
    </row>
    <row r="25" spans="2:17" ht="20.25" customHeight="1" x14ac:dyDescent="0.15">
      <c r="B25" s="110"/>
      <c r="C25" s="112" t="s">
        <v>8</v>
      </c>
      <c r="D25" s="113"/>
      <c r="E25" s="32"/>
      <c r="F25" s="40"/>
      <c r="G25" s="41"/>
      <c r="H25" s="21"/>
      <c r="I25" s="101" t="s">
        <v>8</v>
      </c>
      <c r="J25" s="19" t="s">
        <v>36</v>
      </c>
      <c r="K25" s="46">
        <f>+E25</f>
        <v>0</v>
      </c>
      <c r="L25" s="47">
        <f t="shared" ref="L25:L30" si="2">+K25*(M25+N25)</f>
        <v>0</v>
      </c>
      <c r="M25" s="20">
        <f>+'令和3年度  条件'!$C$5</f>
        <v>35.799999999999997</v>
      </c>
      <c r="N25" s="49">
        <f>IF($B$3='令和3年度  条件'!$E$4,'令和3年度  条件'!$F$4,IF($B$3='令和3年度  条件'!$E$5,'令和3年度  条件'!$F$5,IF($B$3='令和3年度  条件'!$E$6,'令和3年度  条件'!$F$6,IF($B$3='令和3年度  条件'!$H$7,'令和3年度  条件'!$F$6))))</f>
        <v>0</v>
      </c>
      <c r="P25" s="15"/>
      <c r="Q25" s="15"/>
    </row>
    <row r="26" spans="2:17" ht="20.25" customHeight="1" thickBot="1" x14ac:dyDescent="0.2">
      <c r="B26" s="110"/>
      <c r="C26" s="114"/>
      <c r="D26" s="115"/>
      <c r="E26" s="32"/>
      <c r="F26" s="36"/>
      <c r="G26" s="37"/>
      <c r="H26" s="21"/>
      <c r="I26" s="101"/>
      <c r="J26" s="19" t="s">
        <v>34</v>
      </c>
      <c r="K26" s="46">
        <f>+E26</f>
        <v>0</v>
      </c>
      <c r="L26" s="47">
        <f t="shared" si="2"/>
        <v>0</v>
      </c>
      <c r="M26" s="20">
        <f>+'令和3年度  条件'!$C$5</f>
        <v>35.799999999999997</v>
      </c>
      <c r="N26" s="49">
        <f>IF($B$3='令和3年度  条件'!$H$4,'令和3年度  条件'!$I$4,IF($B$3='令和3年度  条件'!$H$5,'令和3年度  条件'!$I$5,IF($B$3='令和3年度  条件'!$H$6,'令和3年度  条件'!$I$6,IF($B$3='令和3年度  条件'!$H$7,'令和3年度  条件'!$I$7))))</f>
        <v>0</v>
      </c>
    </row>
    <row r="27" spans="2:17" ht="20.25" customHeight="1" thickBot="1" x14ac:dyDescent="0.2">
      <c r="B27" s="110"/>
      <c r="C27" s="116"/>
      <c r="D27" s="117"/>
      <c r="E27" s="32"/>
      <c r="F27" s="38"/>
      <c r="G27" s="39">
        <f>+L25+L26+L27+(F27*'令和3年度  条件'!C5)+(F26*'令和3年度  条件'!C5)</f>
        <v>0</v>
      </c>
      <c r="H27" s="21"/>
      <c r="I27" s="101"/>
      <c r="J27" s="19" t="s">
        <v>35</v>
      </c>
      <c r="K27" s="48">
        <f>+E27-E26-E25</f>
        <v>0</v>
      </c>
      <c r="L27" s="47">
        <f t="shared" si="2"/>
        <v>0</v>
      </c>
      <c r="M27" s="20">
        <f>+'令和3年度  条件'!$C$5</f>
        <v>35.799999999999997</v>
      </c>
      <c r="N27" s="49"/>
    </row>
    <row r="28" spans="2:17" ht="20.25" customHeight="1" x14ac:dyDescent="0.15">
      <c r="B28" s="110"/>
      <c r="C28" s="112" t="s">
        <v>22</v>
      </c>
      <c r="D28" s="113"/>
      <c r="E28" s="32"/>
      <c r="F28" s="40"/>
      <c r="G28" s="41"/>
      <c r="H28" s="21"/>
      <c r="I28" s="101" t="s">
        <v>27</v>
      </c>
      <c r="J28" s="19" t="s">
        <v>36</v>
      </c>
      <c r="K28" s="46">
        <f>+E28</f>
        <v>0</v>
      </c>
      <c r="L28" s="47">
        <f t="shared" si="2"/>
        <v>0</v>
      </c>
      <c r="M28" s="20">
        <f>+'令和3年度  条件'!$C$4</f>
        <v>71.599999999999994</v>
      </c>
      <c r="N28" s="49">
        <f>IF($B$3='令和3年度  条件'!$E$4,'令和3年度  条件'!$F$4,IF($B$3='令和3年度  条件'!$E$5,'令和3年度  条件'!$F$5,IF($B$3='令和3年度  条件'!$E$6,'令和3年度  条件'!$F$6,IF($B$3='令和3年度  条件'!$H$7,'令和3年度  条件'!$F$6))))</f>
        <v>0</v>
      </c>
    </row>
    <row r="29" spans="2:17" ht="20.25" customHeight="1" thickBot="1" x14ac:dyDescent="0.2">
      <c r="B29" s="110"/>
      <c r="C29" s="114"/>
      <c r="D29" s="115"/>
      <c r="E29" s="32"/>
      <c r="F29" s="40"/>
      <c r="G29" s="37"/>
      <c r="H29" s="21"/>
      <c r="I29" s="101"/>
      <c r="J29" s="19" t="s">
        <v>34</v>
      </c>
      <c r="K29" s="46">
        <f>+E29</f>
        <v>0</v>
      </c>
      <c r="L29" s="47">
        <f t="shared" si="2"/>
        <v>0</v>
      </c>
      <c r="M29" s="20">
        <f>+'令和3年度  条件'!$C$4</f>
        <v>71.599999999999994</v>
      </c>
      <c r="N29" s="49">
        <f>IF($B$3='令和3年度  条件'!$H$4,'令和3年度  条件'!$I$4,IF($B$3='令和3年度  条件'!$H$5,'令和3年度  条件'!$I$5,IF($B$3='令和3年度  条件'!$H$6,'令和3年度  条件'!$I$6,IF($B$3='令和3年度  条件'!$H$7,'令和3年度  条件'!$I$7))))</f>
        <v>0</v>
      </c>
    </row>
    <row r="30" spans="2:17" ht="20.25" customHeight="1" thickBot="1" x14ac:dyDescent="0.2">
      <c r="B30" s="111"/>
      <c r="C30" s="116"/>
      <c r="D30" s="117"/>
      <c r="E30" s="29"/>
      <c r="F30" s="44"/>
      <c r="G30" s="39">
        <f>L28+L29+L30+(F30*'令和3年度  条件'!C4)</f>
        <v>0</v>
      </c>
      <c r="H30" s="21"/>
      <c r="I30" s="101"/>
      <c r="J30" s="19" t="s">
        <v>35</v>
      </c>
      <c r="K30" s="48">
        <f>+E30-E29-E28</f>
        <v>0</v>
      </c>
      <c r="L30" s="47">
        <f t="shared" si="2"/>
        <v>0</v>
      </c>
      <c r="M30" s="20">
        <f>+'令和3年度  条件'!$C$4</f>
        <v>71.599999999999994</v>
      </c>
      <c r="N30" s="49"/>
    </row>
    <row r="31" spans="2:17" ht="20.25" customHeight="1" x14ac:dyDescent="0.15">
      <c r="B31" s="22"/>
      <c r="C31" s="22"/>
      <c r="D31" s="22"/>
      <c r="E31" s="23"/>
      <c r="F31" s="24" t="s">
        <v>39</v>
      </c>
      <c r="G31" s="45"/>
      <c r="H31" s="25"/>
      <c r="I31" s="26"/>
    </row>
    <row r="32" spans="2:17" x14ac:dyDescent="0.15">
      <c r="B32" s="22" t="s">
        <v>42</v>
      </c>
    </row>
    <row r="108" spans="13:13" x14ac:dyDescent="0.15">
      <c r="M108" s="9" t="s">
        <v>2</v>
      </c>
    </row>
    <row r="109" spans="13:13" x14ac:dyDescent="0.15">
      <c r="M109" s="9" t="s">
        <v>3</v>
      </c>
    </row>
    <row r="110" spans="13:13" x14ac:dyDescent="0.15">
      <c r="M110" s="9" t="s">
        <v>4</v>
      </c>
    </row>
    <row r="111" spans="13:13" x14ac:dyDescent="0.15">
      <c r="M111" s="9" t="s">
        <v>12</v>
      </c>
    </row>
  </sheetData>
  <mergeCells count="19">
    <mergeCell ref="I7:I9"/>
    <mergeCell ref="D10:D12"/>
    <mergeCell ref="I10:I12"/>
    <mergeCell ref="D13:D15"/>
    <mergeCell ref="C16:C24"/>
    <mergeCell ref="B2:E2"/>
    <mergeCell ref="B3:E3"/>
    <mergeCell ref="B6:B30"/>
    <mergeCell ref="C7:C15"/>
    <mergeCell ref="D7:D9"/>
    <mergeCell ref="C28:D30"/>
    <mergeCell ref="I28:I30"/>
    <mergeCell ref="D16:D18"/>
    <mergeCell ref="I16:I18"/>
    <mergeCell ref="D19:D21"/>
    <mergeCell ref="I19:I21"/>
    <mergeCell ref="D22:D24"/>
    <mergeCell ref="C25:D27"/>
    <mergeCell ref="I25:I27"/>
  </mergeCells>
  <phoneticPr fontId="2"/>
  <dataValidations count="1">
    <dataValidation type="list" allowBlank="1" showInputMessage="1" showErrorMessage="1" sqref="B3" xr:uid="{F2EBA41B-428A-4E7C-A4F5-C472822056BC}">
      <formula1>$M$108:$M$111</formula1>
    </dataValidation>
  </dataValidations>
  <printOptions horizontalCentered="1" verticalCentered="1"/>
  <pageMargins left="0.19685039370078741" right="0.19685039370078741" top="0.59055118110236227" bottom="0.11811023622047245" header="0.11811023622047245" footer="0.11811023622047245"/>
  <pageSetup paperSize="9" scale="74" orientation="landscape" r:id="rId1"/>
  <headerFooter alignWithMargins="0"/>
  <ignoredErrors>
    <ignoredError sqref="K27 K9 K1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1:Q111"/>
  <sheetViews>
    <sheetView showGridLines="0" showZeros="0" zoomScale="85" zoomScaleNormal="85" workbookViewId="0">
      <selection activeCell="F34" sqref="F34"/>
    </sheetView>
  </sheetViews>
  <sheetFormatPr defaultColWidth="9" defaultRowHeight="19.5" x14ac:dyDescent="0.15"/>
  <cols>
    <col min="1" max="1" width="4" style="9" customWidth="1"/>
    <col min="2" max="2" width="5.625" style="9" customWidth="1"/>
    <col min="3" max="3" width="8.375" style="9" customWidth="1"/>
    <col min="4" max="4" width="9" style="9"/>
    <col min="5" max="5" width="11.5" style="9" bestFit="1" customWidth="1"/>
    <col min="6" max="7" width="24.5" style="9" customWidth="1"/>
    <col min="8" max="8" width="6.75" style="9" customWidth="1"/>
    <col min="9" max="9" width="13.875" style="9" customWidth="1"/>
    <col min="10" max="10" width="15.625" style="9" customWidth="1"/>
    <col min="11" max="11" width="12.25" style="9" customWidth="1"/>
    <col min="12" max="12" width="21.625" style="9" bestFit="1" customWidth="1"/>
    <col min="13" max="14" width="15.625" style="9" customWidth="1"/>
    <col min="15" max="15" width="7.75" style="9" customWidth="1"/>
    <col min="16" max="17" width="19.375" style="9" customWidth="1"/>
    <col min="18" max="20" width="9" style="9"/>
    <col min="21" max="22" width="12.75" style="9" customWidth="1"/>
    <col min="23" max="23" width="13.75" style="9" customWidth="1"/>
    <col min="24" max="16384" width="9" style="9"/>
  </cols>
  <sheetData>
    <row r="1" spans="2:17" ht="9.75" customHeight="1" thickBot="1" x14ac:dyDescent="0.2">
      <c r="M1" s="10"/>
      <c r="N1" s="10"/>
      <c r="O1" s="10"/>
      <c r="P1" s="10"/>
    </row>
    <row r="2" spans="2:17" ht="29.25" customHeight="1" x14ac:dyDescent="0.15">
      <c r="B2" s="105" t="s">
        <v>1</v>
      </c>
      <c r="C2" s="106"/>
      <c r="D2" s="106"/>
      <c r="E2" s="106"/>
      <c r="F2" s="11" t="s">
        <v>38</v>
      </c>
      <c r="G2" s="12" t="s">
        <v>37</v>
      </c>
    </row>
    <row r="3" spans="2:17" ht="29.25" customHeight="1" thickBot="1" x14ac:dyDescent="0.2">
      <c r="B3" s="107" t="s">
        <v>41</v>
      </c>
      <c r="C3" s="108"/>
      <c r="D3" s="108"/>
      <c r="E3" s="108"/>
      <c r="F3" s="27">
        <f>G15+G24+G27+G30-G31</f>
        <v>0</v>
      </c>
      <c r="G3" s="28">
        <f>+(G15+G24+G30)/2+G27-G31</f>
        <v>0</v>
      </c>
    </row>
    <row r="4" spans="2:17" ht="14.25" customHeight="1" x14ac:dyDescent="0.15"/>
    <row r="5" spans="2:17" ht="53.25" customHeight="1" x14ac:dyDescent="0.25">
      <c r="B5" s="13" t="s">
        <v>40</v>
      </c>
      <c r="I5" s="14" t="s">
        <v>44</v>
      </c>
      <c r="M5" s="15"/>
      <c r="N5" s="15"/>
      <c r="O5" s="15"/>
      <c r="P5" s="15"/>
      <c r="Q5" s="15"/>
    </row>
    <row r="6" spans="2:17" ht="34.5" customHeight="1" x14ac:dyDescent="0.15">
      <c r="B6" s="109" t="s">
        <v>16</v>
      </c>
      <c r="C6" s="16" t="s">
        <v>7</v>
      </c>
      <c r="D6" s="16" t="s">
        <v>32</v>
      </c>
      <c r="E6" s="16" t="s">
        <v>14</v>
      </c>
      <c r="F6" s="16" t="s">
        <v>15</v>
      </c>
      <c r="G6" s="16" t="s">
        <v>0</v>
      </c>
      <c r="H6" s="17"/>
      <c r="I6" s="16" t="s">
        <v>13</v>
      </c>
      <c r="J6" s="16" t="s">
        <v>31</v>
      </c>
      <c r="K6" s="16" t="s">
        <v>28</v>
      </c>
      <c r="L6" s="18" t="s">
        <v>33</v>
      </c>
      <c r="M6" s="16" t="s">
        <v>29</v>
      </c>
      <c r="N6" s="16" t="s">
        <v>30</v>
      </c>
      <c r="P6" s="15"/>
      <c r="Q6" s="15"/>
    </row>
    <row r="7" spans="2:17" ht="20.25" customHeight="1" x14ac:dyDescent="0.15">
      <c r="B7" s="110"/>
      <c r="C7" s="95" t="s">
        <v>17</v>
      </c>
      <c r="D7" s="95" t="s">
        <v>18</v>
      </c>
      <c r="E7" s="29"/>
      <c r="F7" s="30"/>
      <c r="G7" s="31"/>
      <c r="H7" s="17"/>
      <c r="I7" s="95" t="s">
        <v>23</v>
      </c>
      <c r="J7" s="19" t="s">
        <v>36</v>
      </c>
      <c r="K7" s="46">
        <f>+E7</f>
        <v>0</v>
      </c>
      <c r="L7" s="47">
        <f t="shared" ref="L7:L12" si="0">+K7*(M7+N7)</f>
        <v>0</v>
      </c>
      <c r="M7" s="20">
        <f>+'令和2年度  条件'!$C$4</f>
        <v>71.8</v>
      </c>
      <c r="N7" s="49">
        <f>IF($B$3='令和2年度  条件'!$E$4,'令和2年度  条件'!$F$4,IF($B$3='令和2年度  条件'!$E$5,'令和2年度  条件'!$F$5,IF($B$3='令和2年度  条件'!$E$6,'令和2年度  条件'!$F$6,IF($B$3='令和2年度  条件'!$H$7,'令和2年度  条件'!$F$6))))</f>
        <v>0</v>
      </c>
      <c r="P7" s="15"/>
      <c r="Q7" s="15"/>
    </row>
    <row r="8" spans="2:17" ht="20.25" customHeight="1" x14ac:dyDescent="0.15">
      <c r="B8" s="110"/>
      <c r="C8" s="96"/>
      <c r="D8" s="96"/>
      <c r="E8" s="32"/>
      <c r="F8" s="33"/>
      <c r="G8" s="34"/>
      <c r="H8" s="21"/>
      <c r="I8" s="96"/>
      <c r="J8" s="19" t="s">
        <v>34</v>
      </c>
      <c r="K8" s="46">
        <f>+E8</f>
        <v>0</v>
      </c>
      <c r="L8" s="47">
        <f t="shared" si="0"/>
        <v>0</v>
      </c>
      <c r="M8" s="20">
        <f>+'令和2年度  条件'!$C$4</f>
        <v>71.8</v>
      </c>
      <c r="N8" s="49">
        <f>IF($B$3='令和2年度  条件'!$H$4,'令和2年度  条件'!$I$4,IF($B$3='令和2年度  条件'!$H$5,'令和2年度  条件'!$I$5,IF($B$3='令和2年度  条件'!$H$6,'令和2年度  条件'!$I$6,IF($B$3='令和2年度  条件'!$H$7,'令和2年度  条件'!$I$7))))</f>
        <v>0</v>
      </c>
      <c r="P8" s="15"/>
      <c r="Q8" s="15"/>
    </row>
    <row r="9" spans="2:17" ht="20.25" customHeight="1" x14ac:dyDescent="0.15">
      <c r="B9" s="110"/>
      <c r="C9" s="96"/>
      <c r="D9" s="97"/>
      <c r="E9" s="32"/>
      <c r="F9" s="33"/>
      <c r="G9" s="34"/>
      <c r="H9" s="21"/>
      <c r="I9" s="97"/>
      <c r="J9" s="19" t="s">
        <v>35</v>
      </c>
      <c r="K9" s="48">
        <f>+E9-E8-E7</f>
        <v>0</v>
      </c>
      <c r="L9" s="47">
        <f t="shared" si="0"/>
        <v>0</v>
      </c>
      <c r="M9" s="20">
        <f>+'令和2年度  条件'!$C$4</f>
        <v>71.8</v>
      </c>
      <c r="N9" s="49"/>
      <c r="P9" s="15"/>
      <c r="Q9" s="15"/>
    </row>
    <row r="10" spans="2:17" ht="20.25" customHeight="1" x14ac:dyDescent="0.15">
      <c r="B10" s="110"/>
      <c r="C10" s="96"/>
      <c r="D10" s="95" t="s">
        <v>19</v>
      </c>
      <c r="E10" s="32"/>
      <c r="F10" s="33"/>
      <c r="G10" s="34"/>
      <c r="H10" s="21"/>
      <c r="I10" s="95" t="s">
        <v>24</v>
      </c>
      <c r="J10" s="19" t="s">
        <v>36</v>
      </c>
      <c r="K10" s="46">
        <f>+E10</f>
        <v>0</v>
      </c>
      <c r="L10" s="47">
        <f t="shared" si="0"/>
        <v>0</v>
      </c>
      <c r="M10" s="20">
        <f>+'令和2年度  条件'!$C$4</f>
        <v>71.8</v>
      </c>
      <c r="N10" s="49">
        <f>IF($B$3='令和2年度  条件'!$E$4,'令和2年度  条件'!$F$4,IF($B$3='令和2年度  条件'!$E$5,'令和2年度  条件'!$F$5,IF($B$3='令和2年度  条件'!$E$6,'令和2年度  条件'!$F$6,IF($B$3='令和2年度  条件'!$H$7,'令和2年度  条件'!$F$6))))</f>
        <v>0</v>
      </c>
      <c r="P10" s="15"/>
      <c r="Q10" s="15"/>
    </row>
    <row r="11" spans="2:17" ht="20.25" customHeight="1" x14ac:dyDescent="0.15">
      <c r="B11" s="110"/>
      <c r="C11" s="96"/>
      <c r="D11" s="96"/>
      <c r="E11" s="32"/>
      <c r="F11" s="33"/>
      <c r="G11" s="34"/>
      <c r="H11" s="21"/>
      <c r="I11" s="96"/>
      <c r="J11" s="19" t="s">
        <v>34</v>
      </c>
      <c r="K11" s="46">
        <f>+E11</f>
        <v>0</v>
      </c>
      <c r="L11" s="47">
        <f>+K11*(M11+N11)</f>
        <v>0</v>
      </c>
      <c r="M11" s="20">
        <f>+'令和2年度  条件'!$C$4</f>
        <v>71.8</v>
      </c>
      <c r="N11" s="49">
        <f>IF($B$3='令和2年度  条件'!$H$4,'令和2年度  条件'!$I$4,IF($B$3='令和2年度  条件'!$H$5,'令和2年度  条件'!$I$5,IF($B$3='令和2年度  条件'!$H$6,'令和2年度  条件'!$I$6,IF($B$3='令和2年度  条件'!$H$7,'令和2年度  条件'!$I$7))))</f>
        <v>0</v>
      </c>
      <c r="P11" s="15"/>
      <c r="Q11" s="15"/>
    </row>
    <row r="12" spans="2:17" ht="20.25" customHeight="1" x14ac:dyDescent="0.15">
      <c r="B12" s="110"/>
      <c r="C12" s="96"/>
      <c r="D12" s="97"/>
      <c r="E12" s="32"/>
      <c r="F12" s="33"/>
      <c r="G12" s="34"/>
      <c r="H12" s="21"/>
      <c r="I12" s="97"/>
      <c r="J12" s="19" t="s">
        <v>35</v>
      </c>
      <c r="K12" s="48">
        <f>+E12-E11-E10</f>
        <v>0</v>
      </c>
      <c r="L12" s="47">
        <f t="shared" si="0"/>
        <v>0</v>
      </c>
      <c r="M12" s="20">
        <f>+'令和2年度  条件'!$C$4</f>
        <v>71.8</v>
      </c>
      <c r="N12" s="49"/>
      <c r="P12" s="15"/>
      <c r="Q12" s="15"/>
    </row>
    <row r="13" spans="2:17" ht="20.25" customHeight="1" x14ac:dyDescent="0.15">
      <c r="B13" s="110"/>
      <c r="C13" s="96"/>
      <c r="D13" s="95" t="s">
        <v>20</v>
      </c>
      <c r="E13" s="35">
        <f>E7+E10</f>
        <v>0</v>
      </c>
      <c r="F13" s="33"/>
      <c r="G13" s="34"/>
      <c r="H13" s="21"/>
      <c r="P13" s="15"/>
      <c r="Q13" s="15"/>
    </row>
    <row r="14" spans="2:17" ht="20.25" customHeight="1" thickBot="1" x14ac:dyDescent="0.2">
      <c r="B14" s="110"/>
      <c r="C14" s="96"/>
      <c r="D14" s="96"/>
      <c r="E14" s="35">
        <f>E8+E11</f>
        <v>0</v>
      </c>
      <c r="F14" s="36"/>
      <c r="G14" s="37"/>
      <c r="H14" s="21"/>
      <c r="P14" s="15"/>
      <c r="Q14" s="15"/>
    </row>
    <row r="15" spans="2:17" ht="20.25" customHeight="1" thickBot="1" x14ac:dyDescent="0.2">
      <c r="B15" s="110"/>
      <c r="C15" s="97"/>
      <c r="D15" s="97"/>
      <c r="E15" s="35">
        <f>E9+E12</f>
        <v>0</v>
      </c>
      <c r="F15" s="38"/>
      <c r="G15" s="39">
        <f>+L7+L8+L9+L10+L11+L12+(F15*'令和2年度  条件'!C4)+(F14*'令和2年度  条件'!C4)</f>
        <v>0</v>
      </c>
      <c r="H15" s="21"/>
      <c r="P15" s="15"/>
      <c r="Q15" s="15"/>
    </row>
    <row r="16" spans="2:17" ht="20.25" customHeight="1" x14ac:dyDescent="0.15">
      <c r="B16" s="110"/>
      <c r="C16" s="95" t="s">
        <v>21</v>
      </c>
      <c r="D16" s="95" t="s">
        <v>18</v>
      </c>
      <c r="E16" s="32"/>
      <c r="F16" s="40"/>
      <c r="G16" s="41"/>
      <c r="H16" s="21"/>
      <c r="I16" s="95" t="s">
        <v>25</v>
      </c>
      <c r="J16" s="19" t="s">
        <v>36</v>
      </c>
      <c r="K16" s="46">
        <f>+E16</f>
        <v>0</v>
      </c>
      <c r="L16" s="47">
        <f t="shared" ref="L16:L21" si="1">+K16*(M16+N16)</f>
        <v>0</v>
      </c>
      <c r="M16" s="20">
        <f>+'令和2年度  条件'!$C$4</f>
        <v>71.8</v>
      </c>
      <c r="N16" s="49">
        <f>IF($B$3='令和2年度  条件'!$E$4,'令和2年度  条件'!$F$4,IF($B$3='令和2年度  条件'!$E$5,'令和2年度  条件'!$F$5,IF($B$3='令和2年度  条件'!$E$6,'令和2年度  条件'!$F$6,IF($B$3='令和2年度  条件'!$H$7,'令和2年度  条件'!$F$6))))</f>
        <v>0</v>
      </c>
      <c r="P16" s="15"/>
      <c r="Q16" s="15"/>
    </row>
    <row r="17" spans="2:17" ht="20.25" customHeight="1" x14ac:dyDescent="0.15">
      <c r="B17" s="110"/>
      <c r="C17" s="96"/>
      <c r="D17" s="96"/>
      <c r="E17" s="32"/>
      <c r="F17" s="33"/>
      <c r="G17" s="34"/>
      <c r="H17" s="21"/>
      <c r="I17" s="96"/>
      <c r="J17" s="19" t="s">
        <v>34</v>
      </c>
      <c r="K17" s="46">
        <f>+E17</f>
        <v>0</v>
      </c>
      <c r="L17" s="47">
        <f t="shared" si="1"/>
        <v>0</v>
      </c>
      <c r="M17" s="20">
        <f>+'令和2年度  条件'!$C$4</f>
        <v>71.8</v>
      </c>
      <c r="N17" s="49">
        <f>IF($B$3='令和2年度  条件'!$H$4,'令和2年度  条件'!$I$4,IF($B$3='令和2年度  条件'!$H$5,'令和2年度  条件'!$I$5,IF($B$3='令和2年度  条件'!$H$6,'令和2年度  条件'!$I$6,IF($B$3='令和2年度  条件'!$H$7,'令和2年度  条件'!$I$7))))</f>
        <v>0</v>
      </c>
      <c r="P17" s="15"/>
      <c r="Q17" s="15"/>
    </row>
    <row r="18" spans="2:17" ht="20.25" customHeight="1" x14ac:dyDescent="0.15">
      <c r="B18" s="110"/>
      <c r="C18" s="96"/>
      <c r="D18" s="97"/>
      <c r="E18" s="32"/>
      <c r="F18" s="42"/>
      <c r="G18" s="34"/>
      <c r="H18" s="21"/>
      <c r="I18" s="97"/>
      <c r="J18" s="19" t="s">
        <v>35</v>
      </c>
      <c r="K18" s="48">
        <f>+E18-E17-E16</f>
        <v>0</v>
      </c>
      <c r="L18" s="47">
        <f t="shared" si="1"/>
        <v>0</v>
      </c>
      <c r="M18" s="20">
        <f>+'令和2年度  条件'!$C$4</f>
        <v>71.8</v>
      </c>
      <c r="N18" s="49"/>
      <c r="P18" s="15"/>
      <c r="Q18" s="15"/>
    </row>
    <row r="19" spans="2:17" ht="20.25" customHeight="1" x14ac:dyDescent="0.15">
      <c r="B19" s="110"/>
      <c r="C19" s="96"/>
      <c r="D19" s="95" t="s">
        <v>19</v>
      </c>
      <c r="E19" s="32"/>
      <c r="F19" s="42"/>
      <c r="G19" s="34"/>
      <c r="H19" s="21"/>
      <c r="I19" s="95" t="s">
        <v>26</v>
      </c>
      <c r="J19" s="19" t="s">
        <v>36</v>
      </c>
      <c r="K19" s="46">
        <f>+E19</f>
        <v>0</v>
      </c>
      <c r="L19" s="47">
        <f t="shared" si="1"/>
        <v>0</v>
      </c>
      <c r="M19" s="20">
        <f>+'令和2年度  条件'!$C$4</f>
        <v>71.8</v>
      </c>
      <c r="N19" s="49">
        <f>IF($B$3='令和2年度  条件'!$E$4,'令和2年度  条件'!$F$4,IF($B$3='令和2年度  条件'!$E$5,'令和2年度  条件'!$F$5,IF($B$3='令和2年度  条件'!$E$6,'令和2年度  条件'!$F$6,IF($B$3='令和2年度  条件'!$H$7,'令和2年度  条件'!$F$6))))</f>
        <v>0</v>
      </c>
      <c r="P19" s="15"/>
      <c r="Q19" s="15"/>
    </row>
    <row r="20" spans="2:17" ht="20.25" customHeight="1" x14ac:dyDescent="0.15">
      <c r="B20" s="110"/>
      <c r="C20" s="96"/>
      <c r="D20" s="96"/>
      <c r="E20" s="32"/>
      <c r="F20" s="42"/>
      <c r="G20" s="43"/>
      <c r="I20" s="96"/>
      <c r="J20" s="19" t="s">
        <v>34</v>
      </c>
      <c r="K20" s="46">
        <f>+E20</f>
        <v>0</v>
      </c>
      <c r="L20" s="47">
        <f t="shared" si="1"/>
        <v>0</v>
      </c>
      <c r="M20" s="20">
        <f>+'令和2年度  条件'!$C$4</f>
        <v>71.8</v>
      </c>
      <c r="N20" s="49">
        <f>IF($B$3='令和2年度  条件'!$H$4,'令和2年度  条件'!$I$4,IF($B$3='令和2年度  条件'!$H$5,'令和2年度  条件'!$I$5,IF($B$3='令和2年度  条件'!$H$6,'令和2年度  条件'!$I$6,IF($B$3='令和2年度  条件'!$H$7,'令和2年度  条件'!$I$7))))</f>
        <v>0</v>
      </c>
      <c r="P20" s="15"/>
      <c r="Q20" s="15"/>
    </row>
    <row r="21" spans="2:17" ht="20.25" customHeight="1" x14ac:dyDescent="0.15">
      <c r="B21" s="110"/>
      <c r="C21" s="96"/>
      <c r="D21" s="97"/>
      <c r="E21" s="32"/>
      <c r="F21" s="33"/>
      <c r="G21" s="34"/>
      <c r="I21" s="97"/>
      <c r="J21" s="19" t="s">
        <v>35</v>
      </c>
      <c r="K21" s="48">
        <f>+E21-E20-E19</f>
        <v>0</v>
      </c>
      <c r="L21" s="47">
        <f t="shared" si="1"/>
        <v>0</v>
      </c>
      <c r="M21" s="20">
        <f>+'令和2年度  条件'!$C$4</f>
        <v>71.8</v>
      </c>
      <c r="N21" s="49"/>
      <c r="P21" s="15"/>
      <c r="Q21" s="15"/>
    </row>
    <row r="22" spans="2:17" ht="20.25" customHeight="1" x14ac:dyDescent="0.15">
      <c r="B22" s="110"/>
      <c r="C22" s="96"/>
      <c r="D22" s="95" t="s">
        <v>20</v>
      </c>
      <c r="E22" s="35">
        <f>E16+E19</f>
        <v>0</v>
      </c>
      <c r="F22" s="33"/>
      <c r="G22" s="34"/>
      <c r="H22" s="21"/>
      <c r="P22" s="15"/>
      <c r="Q22" s="15"/>
    </row>
    <row r="23" spans="2:17" ht="20.25" customHeight="1" thickBot="1" x14ac:dyDescent="0.2">
      <c r="B23" s="110"/>
      <c r="C23" s="96"/>
      <c r="D23" s="96"/>
      <c r="E23" s="35">
        <f>E17+E20</f>
        <v>0</v>
      </c>
      <c r="F23" s="36"/>
      <c r="G23" s="37"/>
      <c r="H23" s="21"/>
      <c r="P23" s="15"/>
      <c r="Q23" s="15"/>
    </row>
    <row r="24" spans="2:17" ht="20.25" customHeight="1" thickBot="1" x14ac:dyDescent="0.2">
      <c r="B24" s="110"/>
      <c r="C24" s="97"/>
      <c r="D24" s="97"/>
      <c r="E24" s="35">
        <f>E18+E21</f>
        <v>0</v>
      </c>
      <c r="F24" s="38"/>
      <c r="G24" s="39">
        <f>+L16+L17+L18+L19+L20+L21+(F24*'令和2年度  条件'!C4)+(F23*'令和2年度  条件'!C4)</f>
        <v>0</v>
      </c>
      <c r="H24" s="21"/>
      <c r="P24" s="15"/>
      <c r="Q24" s="15"/>
    </row>
    <row r="25" spans="2:17" ht="20.25" customHeight="1" x14ac:dyDescent="0.15">
      <c r="B25" s="110"/>
      <c r="C25" s="112" t="s">
        <v>8</v>
      </c>
      <c r="D25" s="113"/>
      <c r="E25" s="32"/>
      <c r="F25" s="40"/>
      <c r="G25" s="41"/>
      <c r="H25" s="21"/>
      <c r="I25" s="101" t="s">
        <v>8</v>
      </c>
      <c r="J25" s="19" t="s">
        <v>36</v>
      </c>
      <c r="K25" s="46">
        <f>+E25</f>
        <v>0</v>
      </c>
      <c r="L25" s="47">
        <f t="shared" ref="L25:L30" si="2">+K25*(M25+N25)</f>
        <v>0</v>
      </c>
      <c r="M25" s="20">
        <f>+'令和2年度  条件'!$C$5</f>
        <v>35.9</v>
      </c>
      <c r="N25" s="49">
        <f>IF($B$3='令和2年度  条件'!$E$4,'令和2年度  条件'!$F$4,IF($B$3='令和2年度  条件'!$E$5,'令和2年度  条件'!$F$5,IF($B$3='令和2年度  条件'!$E$6,'令和2年度  条件'!$F$6,IF($B$3='令和2年度  条件'!$H$7,'令和2年度  条件'!$F$6))))</f>
        <v>0</v>
      </c>
      <c r="P25" s="15"/>
      <c r="Q25" s="15"/>
    </row>
    <row r="26" spans="2:17" ht="20.25" customHeight="1" thickBot="1" x14ac:dyDescent="0.2">
      <c r="B26" s="110"/>
      <c r="C26" s="114"/>
      <c r="D26" s="115"/>
      <c r="E26" s="32"/>
      <c r="F26" s="36"/>
      <c r="G26" s="37"/>
      <c r="H26" s="21"/>
      <c r="I26" s="101"/>
      <c r="J26" s="19" t="s">
        <v>34</v>
      </c>
      <c r="K26" s="46">
        <f>+E26</f>
        <v>0</v>
      </c>
      <c r="L26" s="47">
        <f t="shared" si="2"/>
        <v>0</v>
      </c>
      <c r="M26" s="20">
        <f>+'令和2年度  条件'!$C$5</f>
        <v>35.9</v>
      </c>
      <c r="N26" s="49">
        <f>IF($B$3='令和2年度  条件'!$H$4,'令和2年度  条件'!$I$4,IF($B$3='令和2年度  条件'!$H$5,'令和2年度  条件'!$I$5,IF($B$3='令和2年度  条件'!$H$6,'令和2年度  条件'!$I$6,IF($B$3='令和2年度  条件'!$H$7,'令和2年度  条件'!$I$7))))</f>
        <v>0</v>
      </c>
    </row>
    <row r="27" spans="2:17" ht="20.25" customHeight="1" thickBot="1" x14ac:dyDescent="0.2">
      <c r="B27" s="110"/>
      <c r="C27" s="116"/>
      <c r="D27" s="117"/>
      <c r="E27" s="32"/>
      <c r="F27" s="38"/>
      <c r="G27" s="39">
        <f>+L25+L26+L27+(F27*'令和2年度  条件'!C5)+(F26*'令和2年度  条件'!C5)</f>
        <v>0</v>
      </c>
      <c r="H27" s="21"/>
      <c r="I27" s="101"/>
      <c r="J27" s="19" t="s">
        <v>35</v>
      </c>
      <c r="K27" s="48">
        <f>+E27-E26-E25</f>
        <v>0</v>
      </c>
      <c r="L27" s="47">
        <f t="shared" si="2"/>
        <v>0</v>
      </c>
      <c r="M27" s="20">
        <f>+'令和2年度  条件'!$C$5</f>
        <v>35.9</v>
      </c>
      <c r="N27" s="49"/>
    </row>
    <row r="28" spans="2:17" ht="20.25" customHeight="1" x14ac:dyDescent="0.15">
      <c r="B28" s="110"/>
      <c r="C28" s="112" t="s">
        <v>22</v>
      </c>
      <c r="D28" s="113"/>
      <c r="E28" s="32"/>
      <c r="F28" s="40"/>
      <c r="G28" s="41"/>
      <c r="H28" s="21"/>
      <c r="I28" s="101" t="s">
        <v>27</v>
      </c>
      <c r="J28" s="19" t="s">
        <v>36</v>
      </c>
      <c r="K28" s="46">
        <f>+E28</f>
        <v>0</v>
      </c>
      <c r="L28" s="47">
        <f t="shared" si="2"/>
        <v>0</v>
      </c>
      <c r="M28" s="20">
        <f>+'令和2年度  条件'!$C$4</f>
        <v>71.8</v>
      </c>
      <c r="N28" s="49">
        <f>IF($B$3='令和2年度  条件'!$E$4,'令和2年度  条件'!$F$4,IF($B$3='令和2年度  条件'!$E$5,'令和2年度  条件'!$F$5,IF($B$3='令和2年度  条件'!$E$6,'令和2年度  条件'!$F$6,IF($B$3='令和2年度  条件'!$H$7,'令和2年度  条件'!$F$6))))</f>
        <v>0</v>
      </c>
    </row>
    <row r="29" spans="2:17" ht="20.25" customHeight="1" thickBot="1" x14ac:dyDescent="0.2">
      <c r="B29" s="110"/>
      <c r="C29" s="114"/>
      <c r="D29" s="115"/>
      <c r="E29" s="32"/>
      <c r="F29" s="40"/>
      <c r="G29" s="37"/>
      <c r="H29" s="21"/>
      <c r="I29" s="101"/>
      <c r="J29" s="19" t="s">
        <v>34</v>
      </c>
      <c r="K29" s="46">
        <f>+E29</f>
        <v>0</v>
      </c>
      <c r="L29" s="47">
        <f t="shared" si="2"/>
        <v>0</v>
      </c>
      <c r="M29" s="20">
        <f>+'令和2年度  条件'!$C$4</f>
        <v>71.8</v>
      </c>
      <c r="N29" s="49">
        <f>IF($B$3='令和2年度  条件'!$H$4,'令和2年度  条件'!$I$4,IF($B$3='令和2年度  条件'!$H$5,'令和2年度  条件'!$I$5,IF($B$3='令和2年度  条件'!$H$6,'令和2年度  条件'!$I$6,IF($B$3='令和2年度  条件'!$H$7,'令和2年度  条件'!$I$7))))</f>
        <v>0</v>
      </c>
    </row>
    <row r="30" spans="2:17" ht="20.25" customHeight="1" thickBot="1" x14ac:dyDescent="0.2">
      <c r="B30" s="111"/>
      <c r="C30" s="116"/>
      <c r="D30" s="117"/>
      <c r="E30" s="29"/>
      <c r="F30" s="44"/>
      <c r="G30" s="39">
        <f>L28+L29+L30+(F30*'令和2年度  条件'!C4)</f>
        <v>0</v>
      </c>
      <c r="H30" s="21"/>
      <c r="I30" s="101"/>
      <c r="J30" s="19" t="s">
        <v>35</v>
      </c>
      <c r="K30" s="48">
        <f>+E30-E29-E28</f>
        <v>0</v>
      </c>
      <c r="L30" s="47">
        <f t="shared" si="2"/>
        <v>0</v>
      </c>
      <c r="M30" s="20">
        <f>+'令和2年度  条件'!$C$4</f>
        <v>71.8</v>
      </c>
      <c r="N30" s="49"/>
    </row>
    <row r="31" spans="2:17" ht="20.25" customHeight="1" x14ac:dyDescent="0.15">
      <c r="B31" s="22"/>
      <c r="C31" s="22"/>
      <c r="D31" s="22"/>
      <c r="E31" s="23"/>
      <c r="F31" s="24" t="s">
        <v>39</v>
      </c>
      <c r="G31" s="45"/>
      <c r="H31" s="25"/>
      <c r="I31" s="26"/>
    </row>
    <row r="32" spans="2:17" x14ac:dyDescent="0.15">
      <c r="B32" s="22" t="s">
        <v>42</v>
      </c>
    </row>
    <row r="108" spans="13:13" x14ac:dyDescent="0.15">
      <c r="M108" s="9" t="s">
        <v>2</v>
      </c>
    </row>
    <row r="109" spans="13:13" x14ac:dyDescent="0.15">
      <c r="M109" s="9" t="s">
        <v>3</v>
      </c>
    </row>
    <row r="110" spans="13:13" x14ac:dyDescent="0.15">
      <c r="M110" s="9" t="s">
        <v>4</v>
      </c>
    </row>
    <row r="111" spans="13:13" x14ac:dyDescent="0.15">
      <c r="M111" s="9" t="s">
        <v>12</v>
      </c>
    </row>
  </sheetData>
  <sheetProtection algorithmName="SHA-512" hashValue="sz4bnGGJvYbuGmSM09xCjee9IBHnOg1SFLPbGSRYYNkfqbdxP8IEzDYZRlT2wlhWOwHcC0hl64x/UZN1YpmP/g==" saltValue="RmkkJpc3l++uqvEqlx+RQg==" spinCount="100000" sheet="1" objects="1" scenarios="1"/>
  <mergeCells count="19">
    <mergeCell ref="I28:I30"/>
    <mergeCell ref="D16:D18"/>
    <mergeCell ref="I16:I18"/>
    <mergeCell ref="D19:D21"/>
    <mergeCell ref="I19:I21"/>
    <mergeCell ref="D22:D24"/>
    <mergeCell ref="C25:D27"/>
    <mergeCell ref="I25:I27"/>
    <mergeCell ref="B2:E2"/>
    <mergeCell ref="B3:E3"/>
    <mergeCell ref="B6:B30"/>
    <mergeCell ref="C7:C15"/>
    <mergeCell ref="D7:D9"/>
    <mergeCell ref="C28:D30"/>
    <mergeCell ref="I7:I9"/>
    <mergeCell ref="D10:D12"/>
    <mergeCell ref="I10:I12"/>
    <mergeCell ref="D13:D15"/>
    <mergeCell ref="C16:C24"/>
  </mergeCells>
  <phoneticPr fontId="2"/>
  <dataValidations count="1">
    <dataValidation type="list" allowBlank="1" showInputMessage="1" showErrorMessage="1" sqref="B3" xr:uid="{00000000-0002-0000-0100-000000000000}">
      <formula1>$M$108:$M$111</formula1>
    </dataValidation>
  </dataValidations>
  <printOptions horizontalCentered="1" verticalCentered="1"/>
  <pageMargins left="0.19685039370078741" right="0.19685039370078741" top="0.59055118110236227" bottom="0.11811023622047245" header="0.11811023622047245" footer="0.11811023622047245"/>
  <pageSetup paperSize="9" scale="74" orientation="landscape" r:id="rId1"/>
  <headerFooter alignWithMargins="0"/>
  <ignoredErrors>
    <ignoredError sqref="K9 K18 K2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03B-50FB-472A-93A9-1C07BA2D4AA4}">
  <sheetPr codeName="Sheet6"/>
  <dimension ref="B3:I7"/>
  <sheetViews>
    <sheetView workbookViewId="0">
      <selection activeCell="B3" sqref="B3:E3"/>
    </sheetView>
  </sheetViews>
  <sheetFormatPr defaultRowHeight="13.5" x14ac:dyDescent="0.15"/>
  <cols>
    <col min="2" max="2" width="18.5" bestFit="1" customWidth="1"/>
    <col min="3" max="3" width="11" bestFit="1" customWidth="1"/>
    <col min="5" max="5" width="15.625" bestFit="1" customWidth="1"/>
    <col min="6" max="6" width="11" bestFit="1" customWidth="1"/>
    <col min="8" max="8" width="25.625" bestFit="1" customWidth="1"/>
    <col min="9" max="9" width="11" bestFit="1" customWidth="1"/>
  </cols>
  <sheetData>
    <row r="3" spans="2:9" x14ac:dyDescent="0.15">
      <c r="B3" t="s">
        <v>7</v>
      </c>
      <c r="C3" t="s">
        <v>5</v>
      </c>
      <c r="E3" t="s">
        <v>10</v>
      </c>
      <c r="F3" t="s">
        <v>9</v>
      </c>
      <c r="H3" t="s">
        <v>11</v>
      </c>
      <c r="I3" t="s">
        <v>9</v>
      </c>
    </row>
    <row r="4" spans="2:9" x14ac:dyDescent="0.15">
      <c r="B4" t="s">
        <v>6</v>
      </c>
      <c r="C4" s="1">
        <v>71.599999999999994</v>
      </c>
      <c r="E4" t="s">
        <v>2</v>
      </c>
      <c r="F4">
        <v>0</v>
      </c>
      <c r="H4" t="s">
        <v>2</v>
      </c>
      <c r="I4">
        <v>0</v>
      </c>
    </row>
    <row r="5" spans="2:9" x14ac:dyDescent="0.15">
      <c r="B5" t="s">
        <v>8</v>
      </c>
      <c r="C5" s="1">
        <v>35.799999999999997</v>
      </c>
      <c r="E5" t="s">
        <v>3</v>
      </c>
      <c r="F5">
        <v>1.3</v>
      </c>
      <c r="H5" t="s">
        <v>3</v>
      </c>
      <c r="I5">
        <v>1.3</v>
      </c>
    </row>
    <row r="6" spans="2:9" x14ac:dyDescent="0.15">
      <c r="E6" t="s">
        <v>4</v>
      </c>
      <c r="F6" s="2">
        <v>12.2</v>
      </c>
      <c r="H6" t="s">
        <v>4</v>
      </c>
      <c r="I6" s="2">
        <v>3.2</v>
      </c>
    </row>
    <row r="7" spans="2:9" x14ac:dyDescent="0.15">
      <c r="H7" t="s">
        <v>12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F0E1-A195-4F03-B7B9-58EB868118D8}">
  <sheetPr codeName="Sheet7"/>
  <dimension ref="B3:I7"/>
  <sheetViews>
    <sheetView workbookViewId="0">
      <selection activeCell="G31" sqref="G31"/>
    </sheetView>
  </sheetViews>
  <sheetFormatPr defaultRowHeight="13.5" x14ac:dyDescent="0.15"/>
  <cols>
    <col min="2" max="2" width="26.875" bestFit="1" customWidth="1"/>
    <col min="3" max="3" width="11" bestFit="1" customWidth="1"/>
    <col min="5" max="5" width="15.625" bestFit="1" customWidth="1"/>
    <col min="6" max="6" width="11" bestFit="1" customWidth="1"/>
    <col min="8" max="8" width="25.625" bestFit="1" customWidth="1"/>
    <col min="9" max="9" width="11" bestFit="1" customWidth="1"/>
  </cols>
  <sheetData>
    <row r="3" spans="2:9" x14ac:dyDescent="0.15">
      <c r="B3" t="s">
        <v>7</v>
      </c>
      <c r="C3" t="s">
        <v>5</v>
      </c>
      <c r="E3" t="s">
        <v>10</v>
      </c>
      <c r="F3" t="s">
        <v>9</v>
      </c>
      <c r="H3" t="s">
        <v>11</v>
      </c>
      <c r="I3" t="s">
        <v>9</v>
      </c>
    </row>
    <row r="4" spans="2:9" x14ac:dyDescent="0.15">
      <c r="B4" t="s">
        <v>57</v>
      </c>
      <c r="C4" s="50">
        <v>71.599999999999994</v>
      </c>
      <c r="E4" t="s">
        <v>2</v>
      </c>
      <c r="F4">
        <v>0</v>
      </c>
      <c r="H4" t="s">
        <v>2</v>
      </c>
      <c r="I4">
        <v>0</v>
      </c>
    </row>
    <row r="5" spans="2:9" x14ac:dyDescent="0.15">
      <c r="B5" t="s">
        <v>58</v>
      </c>
      <c r="C5" s="50">
        <v>41.5</v>
      </c>
      <c r="E5" t="s">
        <v>3</v>
      </c>
      <c r="F5">
        <v>1.3</v>
      </c>
      <c r="H5" t="s">
        <v>3</v>
      </c>
      <c r="I5">
        <v>1.3</v>
      </c>
    </row>
    <row r="6" spans="2:9" x14ac:dyDescent="0.15">
      <c r="B6" t="s">
        <v>8</v>
      </c>
      <c r="C6" s="50">
        <v>35.200000000000003</v>
      </c>
      <c r="E6" t="s">
        <v>4</v>
      </c>
      <c r="F6" s="2">
        <v>12.2</v>
      </c>
      <c r="H6" t="s">
        <v>4</v>
      </c>
      <c r="I6" s="2">
        <v>3.2</v>
      </c>
    </row>
    <row r="7" spans="2:9" x14ac:dyDescent="0.15">
      <c r="H7" t="s">
        <v>12</v>
      </c>
      <c r="I7" s="2">
        <v>4.5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8" ma:contentTypeDescription="新しいドキュメントを作成します。" ma:contentTypeScope="" ma:versionID="2ea1656fa7a16ea8f17f5a8c38b05120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b1c9cbd0d56ed4f304409b42b77eb19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95a0cb-42b0-493e-b6df-4baa1a2be24c" xsi:nil="true"/>
    <lcf76f155ced4ddcb4097134ff3c332f xmlns="8558deb4-5f77-4441-a51d-a2fe795943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41B42-A41B-4AE8-9563-71533551E66C}"/>
</file>

<file path=customXml/itemProps2.xml><?xml version="1.0" encoding="utf-8"?>
<ds:datastoreItem xmlns:ds="http://schemas.openxmlformats.org/officeDocument/2006/customXml" ds:itemID="{E7F54659-9219-43CC-90CB-2738A1AC018D}"/>
</file>

<file path=customXml/itemProps3.xml><?xml version="1.0" encoding="utf-8"?>
<ds:datastoreItem xmlns:ds="http://schemas.openxmlformats.org/officeDocument/2006/customXml" ds:itemID="{D45546A6-2E04-4114-AC48-1C4A1DA94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表紙</vt:lpstr>
      <vt:lpstr>令和6年度  手数料計算</vt:lpstr>
      <vt:lpstr>令和6年度  条件</vt:lpstr>
      <vt:lpstr>令和5年度  手数料計算</vt:lpstr>
      <vt:lpstr>令和4年度  手数料計算</vt:lpstr>
      <vt:lpstr>令和3年度  手数料計算</vt:lpstr>
      <vt:lpstr>令和2年度  手数料計算</vt:lpstr>
      <vt:lpstr>令和3年度  条件</vt:lpstr>
      <vt:lpstr>令和5年度  条件</vt:lpstr>
      <vt:lpstr>令和4年度  条件</vt:lpstr>
      <vt:lpstr>令和2年度  条件</vt:lpstr>
      <vt:lpstr>'令和2年度  手数料計算'!Print_Area</vt:lpstr>
      <vt:lpstr>'令和3年度  手数料計算'!Print_Area</vt:lpstr>
      <vt:lpstr>'令和4年度  手数料計算'!Print_Area</vt:lpstr>
      <vt:lpstr>'令和5年度  手数料計算'!Print_Area</vt:lpstr>
      <vt:lpstr>'令和6年度  手数料計算'!Print_Area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2024-03-07T07:26:36Z</cp:lastPrinted>
  <dcterms:created xsi:type="dcterms:W3CDTF">2012-10-09T09:08:03Z</dcterms:created>
  <dcterms:modified xsi:type="dcterms:W3CDTF">2024-04-24T04:38:02Z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